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5" windowWidth="15480" windowHeight="11325" tabRatio="858"/>
  </bookViews>
  <sheets>
    <sheet name="SUMMARY" sheetId="1" r:id="rId1"/>
    <sheet name="Table I" sheetId="5" r:id="rId2"/>
    <sheet name="Table II" sheetId="7" r:id="rId3"/>
    <sheet name="Table III" sheetId="10" r:id="rId4"/>
    <sheet name="Table IV" sheetId="13" r:id="rId5"/>
    <sheet name="Bodies_Corporate" sheetId="37" r:id="rId6"/>
    <sheet name="HUF" sheetId="36" r:id="rId7"/>
    <sheet name="Clearing_Members" sheetId="35" r:id="rId8"/>
    <sheet name="Public" sheetId="34" r:id="rId9"/>
    <sheet name="Firms" sheetId="33" r:id="rId10"/>
    <sheet name="Distribution of Holding" sheetId="32" r:id="rId11"/>
    <sheet name="Table V" sheetId="24" r:id="rId12"/>
  </sheets>
  <calcPr calcId="124519"/>
</workbook>
</file>

<file path=xl/calcChain.xml><?xml version="1.0" encoding="utf-8"?>
<calcChain xmlns="http://schemas.openxmlformats.org/spreadsheetml/2006/main">
  <c r="I7" i="13"/>
  <c r="L7"/>
  <c r="M7"/>
  <c r="Q7"/>
  <c r="S7"/>
  <c r="O7"/>
  <c r="H7"/>
  <c r="I6"/>
  <c r="L6"/>
  <c r="M6"/>
  <c r="Q6"/>
  <c r="S6"/>
  <c r="O6"/>
  <c r="H6"/>
  <c r="T8"/>
  <c r="S8"/>
  <c r="R8"/>
  <c r="Q8"/>
  <c r="P8"/>
  <c r="O8"/>
  <c r="N8"/>
  <c r="L8"/>
  <c r="K8"/>
  <c r="J8"/>
  <c r="I8"/>
  <c r="H8"/>
  <c r="G8"/>
  <c r="F8"/>
  <c r="E8"/>
  <c r="M41" i="10"/>
  <c r="N41" s="1"/>
  <c r="I41"/>
  <c r="J41"/>
  <c r="P41"/>
  <c r="R41"/>
  <c r="R42" s="1"/>
  <c r="T41"/>
  <c r="M40"/>
  <c r="I40"/>
  <c r="J40"/>
  <c r="N40"/>
  <c r="P40"/>
  <c r="R40"/>
  <c r="T40"/>
  <c r="M39"/>
  <c r="I39"/>
  <c r="J39"/>
  <c r="N39"/>
  <c r="P39"/>
  <c r="R39"/>
  <c r="T39"/>
  <c r="M38"/>
  <c r="I38"/>
  <c r="J38"/>
  <c r="N38"/>
  <c r="P38"/>
  <c r="R38"/>
  <c r="T38"/>
  <c r="M37"/>
  <c r="I37"/>
  <c r="J37"/>
  <c r="N37"/>
  <c r="P37"/>
  <c r="R37"/>
  <c r="T37"/>
  <c r="M36"/>
  <c r="I36"/>
  <c r="J36"/>
  <c r="N36"/>
  <c r="P36"/>
  <c r="R36"/>
  <c r="T36"/>
  <c r="M35"/>
  <c r="I35"/>
  <c r="J35"/>
  <c r="N35"/>
  <c r="P35"/>
  <c r="R35"/>
  <c r="T35"/>
  <c r="M34"/>
  <c r="I34"/>
  <c r="P34" s="1"/>
  <c r="N34"/>
  <c r="R34"/>
  <c r="T34"/>
  <c r="M33"/>
  <c r="I33"/>
  <c r="J33"/>
  <c r="N33"/>
  <c r="P33"/>
  <c r="R33"/>
  <c r="T33"/>
  <c r="M32"/>
  <c r="I32"/>
  <c r="J32"/>
  <c r="N32"/>
  <c r="P32"/>
  <c r="R32"/>
  <c r="T32"/>
  <c r="M31"/>
  <c r="I31"/>
  <c r="J31"/>
  <c r="N31"/>
  <c r="P31"/>
  <c r="R31"/>
  <c r="T31"/>
  <c r="M30"/>
  <c r="I30"/>
  <c r="J30"/>
  <c r="N30"/>
  <c r="P30"/>
  <c r="R30"/>
  <c r="T30"/>
  <c r="M29"/>
  <c r="I29"/>
  <c r="J29"/>
  <c r="N29"/>
  <c r="P29"/>
  <c r="R29"/>
  <c r="T29"/>
  <c r="M28"/>
  <c r="I28"/>
  <c r="J28"/>
  <c r="N28"/>
  <c r="P28"/>
  <c r="R28"/>
  <c r="T28"/>
  <c r="M27"/>
  <c r="I27"/>
  <c r="J27"/>
  <c r="N27"/>
  <c r="P27"/>
  <c r="R27"/>
  <c r="T27"/>
  <c r="M26"/>
  <c r="I26"/>
  <c r="J26"/>
  <c r="N26"/>
  <c r="P26"/>
  <c r="R26"/>
  <c r="T26"/>
  <c r="M25"/>
  <c r="I25"/>
  <c r="J25"/>
  <c r="N25"/>
  <c r="P25"/>
  <c r="R25"/>
  <c r="T25"/>
  <c r="M24"/>
  <c r="I24"/>
  <c r="J24"/>
  <c r="N24"/>
  <c r="P24"/>
  <c r="R24"/>
  <c r="T24"/>
  <c r="M23"/>
  <c r="I23"/>
  <c r="J23"/>
  <c r="N23"/>
  <c r="P23"/>
  <c r="R23"/>
  <c r="T23"/>
  <c r="M22"/>
  <c r="I22"/>
  <c r="J22"/>
  <c r="N22"/>
  <c r="P22"/>
  <c r="R22"/>
  <c r="T22"/>
  <c r="M21"/>
  <c r="I21"/>
  <c r="J21"/>
  <c r="N21"/>
  <c r="P21"/>
  <c r="R21"/>
  <c r="T21"/>
  <c r="M20"/>
  <c r="I20"/>
  <c r="J20"/>
  <c r="N20"/>
  <c r="P20"/>
  <c r="R20"/>
  <c r="T20"/>
  <c r="M18"/>
  <c r="I18"/>
  <c r="J18"/>
  <c r="N18"/>
  <c r="P18"/>
  <c r="R18"/>
  <c r="T18"/>
  <c r="M17"/>
  <c r="I17"/>
  <c r="J17"/>
  <c r="N17"/>
  <c r="P17"/>
  <c r="R17"/>
  <c r="T17"/>
  <c r="M16"/>
  <c r="I16"/>
  <c r="P16" s="1"/>
  <c r="N16"/>
  <c r="R16"/>
  <c r="T16"/>
  <c r="M15"/>
  <c r="I15"/>
  <c r="J15"/>
  <c r="N15"/>
  <c r="P15"/>
  <c r="R15"/>
  <c r="T15"/>
  <c r="M14"/>
  <c r="I14"/>
  <c r="J14"/>
  <c r="N14"/>
  <c r="P14"/>
  <c r="R14"/>
  <c r="T14"/>
  <c r="M13"/>
  <c r="I13"/>
  <c r="J13"/>
  <c r="N13"/>
  <c r="P13"/>
  <c r="R13"/>
  <c r="T13"/>
  <c r="M12"/>
  <c r="I12"/>
  <c r="J12"/>
  <c r="N12"/>
  <c r="P12"/>
  <c r="R12"/>
  <c r="T12"/>
  <c r="M11"/>
  <c r="I11"/>
  <c r="J11"/>
  <c r="N11"/>
  <c r="P11"/>
  <c r="R11"/>
  <c r="T11"/>
  <c r="M10"/>
  <c r="I10"/>
  <c r="J10"/>
  <c r="N10"/>
  <c r="P10"/>
  <c r="R10"/>
  <c r="T10"/>
  <c r="M9"/>
  <c r="I9"/>
  <c r="J9"/>
  <c r="N9"/>
  <c r="P9"/>
  <c r="R9"/>
  <c r="T9"/>
  <c r="M8"/>
  <c r="I8"/>
  <c r="J8"/>
  <c r="N8"/>
  <c r="P8"/>
  <c r="R8"/>
  <c r="T8"/>
  <c r="M7"/>
  <c r="I7"/>
  <c r="J7"/>
  <c r="N7"/>
  <c r="P7"/>
  <c r="R7"/>
  <c r="T7"/>
  <c r="U42"/>
  <c r="S42"/>
  <c r="Q42"/>
  <c r="O42"/>
  <c r="L42"/>
  <c r="K42"/>
  <c r="H42"/>
  <c r="G42"/>
  <c r="F42"/>
  <c r="E42"/>
  <c r="U41"/>
  <c r="T42"/>
  <c r="S41"/>
  <c r="Q41"/>
  <c r="O41"/>
  <c r="M42"/>
  <c r="L41"/>
  <c r="K41"/>
  <c r="H41"/>
  <c r="G41"/>
  <c r="F41"/>
  <c r="E41"/>
  <c r="U18"/>
  <c r="S18"/>
  <c r="Q18"/>
  <c r="O18"/>
  <c r="L18"/>
  <c r="K18"/>
  <c r="H18"/>
  <c r="G18"/>
  <c r="F18"/>
  <c r="E18"/>
  <c r="U16"/>
  <c r="S16"/>
  <c r="Q16"/>
  <c r="O16"/>
  <c r="L16"/>
  <c r="K16"/>
  <c r="H16"/>
  <c r="G16"/>
  <c r="F16"/>
  <c r="E16"/>
  <c r="Q28" i="7"/>
  <c r="O28"/>
  <c r="N28"/>
  <c r="K28"/>
  <c r="J28"/>
  <c r="Q27"/>
  <c r="O27"/>
  <c r="N27"/>
  <c r="K27"/>
  <c r="J27"/>
  <c r="Q26"/>
  <c r="O26"/>
  <c r="N26"/>
  <c r="K26"/>
  <c r="J26"/>
  <c r="Q25"/>
  <c r="O25"/>
  <c r="N25"/>
  <c r="K25"/>
  <c r="J25"/>
  <c r="Q24"/>
  <c r="O24"/>
  <c r="N24"/>
  <c r="K24"/>
  <c r="J24"/>
  <c r="Q23"/>
  <c r="O23"/>
  <c r="N23"/>
  <c r="K23"/>
  <c r="J23"/>
  <c r="Q22"/>
  <c r="O22"/>
  <c r="N22"/>
  <c r="K22"/>
  <c r="J22"/>
  <c r="U21"/>
  <c r="S21"/>
  <c r="Q21"/>
  <c r="O21"/>
  <c r="N21"/>
  <c r="K21"/>
  <c r="J21"/>
  <c r="Q20"/>
  <c r="O20"/>
  <c r="N20"/>
  <c r="K20"/>
  <c r="J20"/>
  <c r="Q19"/>
  <c r="O19"/>
  <c r="N19"/>
  <c r="K19"/>
  <c r="J19"/>
  <c r="Q18"/>
  <c r="O18"/>
  <c r="N18"/>
  <c r="K18"/>
  <c r="J18"/>
  <c r="U17"/>
  <c r="S17"/>
  <c r="Q17"/>
  <c r="O17"/>
  <c r="N17"/>
  <c r="K17"/>
  <c r="J17"/>
  <c r="U16"/>
  <c r="S16"/>
  <c r="Q16"/>
  <c r="O16"/>
  <c r="N16"/>
  <c r="K16"/>
  <c r="J16"/>
  <c r="U15"/>
  <c r="S15"/>
  <c r="Q15"/>
  <c r="O15"/>
  <c r="N15"/>
  <c r="K15"/>
  <c r="J15"/>
  <c r="U14"/>
  <c r="S14"/>
  <c r="Q14"/>
  <c r="O14"/>
  <c r="N14"/>
  <c r="K14"/>
  <c r="J14"/>
  <c r="U13"/>
  <c r="S13"/>
  <c r="Q13"/>
  <c r="O13"/>
  <c r="N13"/>
  <c r="K13"/>
  <c r="J13"/>
  <c r="U12"/>
  <c r="S12"/>
  <c r="Q12"/>
  <c r="O12"/>
  <c r="N12"/>
  <c r="K12"/>
  <c r="J12"/>
  <c r="U11"/>
  <c r="S11"/>
  <c r="Q11"/>
  <c r="O11"/>
  <c r="N11"/>
  <c r="K11"/>
  <c r="J11"/>
  <c r="U10"/>
  <c r="S10"/>
  <c r="Q10"/>
  <c r="O10"/>
  <c r="N10"/>
  <c r="K10"/>
  <c r="J10"/>
  <c r="U9"/>
  <c r="S9"/>
  <c r="Q9"/>
  <c r="O9"/>
  <c r="N9"/>
  <c r="K9"/>
  <c r="J9"/>
  <c r="U8"/>
  <c r="S8"/>
  <c r="Q8"/>
  <c r="O8"/>
  <c r="N8"/>
  <c r="K8"/>
  <c r="J8"/>
  <c r="S7"/>
  <c r="U7"/>
  <c r="Q7"/>
  <c r="O7"/>
  <c r="N7"/>
  <c r="K7"/>
  <c r="J7"/>
  <c r="V29"/>
  <c r="T29"/>
  <c r="R29"/>
  <c r="P29"/>
  <c r="M29"/>
  <c r="L29"/>
  <c r="I29"/>
  <c r="H29"/>
  <c r="G29"/>
  <c r="V28"/>
  <c r="U29"/>
  <c r="T28"/>
  <c r="S29"/>
  <c r="R28"/>
  <c r="Q29"/>
  <c r="P28"/>
  <c r="O29"/>
  <c r="M28"/>
  <c r="L28"/>
  <c r="K29"/>
  <c r="J29"/>
  <c r="I28"/>
  <c r="H28"/>
  <c r="G28"/>
  <c r="V21"/>
  <c r="T21"/>
  <c r="R21"/>
  <c r="P21"/>
  <c r="M21"/>
  <c r="L21"/>
  <c r="I21"/>
  <c r="H21"/>
  <c r="G21"/>
  <c r="V7"/>
  <c r="T7"/>
  <c r="R7"/>
  <c r="P7"/>
  <c r="M7"/>
  <c r="L7"/>
  <c r="I7"/>
  <c r="H7"/>
  <c r="G7"/>
  <c r="G10" i="5"/>
  <c r="G9"/>
  <c r="G8"/>
  <c r="G7"/>
  <c r="G6"/>
  <c r="S11"/>
  <c r="R11"/>
  <c r="Q11"/>
  <c r="P11"/>
  <c r="O11"/>
  <c r="M11"/>
  <c r="L11"/>
  <c r="K11"/>
  <c r="J11"/>
  <c r="I11"/>
  <c r="F11"/>
  <c r="E11"/>
  <c r="D11"/>
  <c r="C11"/>
  <c r="L10"/>
  <c r="K10"/>
  <c r="L9"/>
  <c r="K9"/>
  <c r="L7"/>
  <c r="K7"/>
  <c r="L6"/>
  <c r="K6"/>
  <c r="M8" i="13" l="1"/>
  <c r="I42" i="10"/>
  <c r="J34"/>
  <c r="P42"/>
  <c r="J16"/>
  <c r="N42"/>
  <c r="N29" i="7"/>
  <c r="G11" i="5"/>
  <c r="H7" s="1"/>
  <c r="J42" i="10" l="1"/>
  <c r="N10" i="5"/>
  <c r="N6"/>
  <c r="H6"/>
  <c r="N7"/>
  <c r="H10"/>
  <c r="N11"/>
  <c r="H11" l="1"/>
</calcChain>
</file>

<file path=xl/sharedStrings.xml><?xml version="1.0" encoding="utf-8"?>
<sst xmlns="http://schemas.openxmlformats.org/spreadsheetml/2006/main" count="670" uniqueCount="371">
  <si>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</si>
  <si>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</si>
  <si>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</si>
  <si>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</si>
  <si>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</si>
  <si>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</si>
  <si>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</si>
  <si>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</si>
  <si>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</si>
  <si>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</si>
  <si>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</si>
  <si>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</si>
  <si>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</si>
  <si>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</si>
  <si>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</si>
  <si>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</si>
  <si>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</si>
  <si>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</si>
  <si>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</si>
  <si>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</si>
  <si>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</si>
  <si>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</si>
  <si>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</si>
  <si>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</si>
  <si>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</si>
  <si>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</si>
  <si>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</si>
  <si>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</si>
  <si>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</si>
  <si>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</si>
  <si>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</si>
  <si>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</si>
  <si>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</si>
  <si>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</si>
  <si>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</si>
  <si>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</si>
  <si>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</si>
  <si>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</si>
  <si>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</si>
  <si>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</si>
  <si>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</si>
  <si>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</si>
  <si>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</si>
  <si>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</si>
  <si>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</si>
  <si>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</si>
  <si>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</si>
  <si>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</si>
  <si>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</si>
  <si>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</si>
  <si>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</si>
  <si>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</si>
  <si>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</si>
  <si>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</si>
  <si>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</si>
  <si>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</si>
  <si>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</si>
  <si>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</si>
  <si>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</si>
  <si>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</si>
  <si>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</si>
  <si>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</si>
  <si>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</si>
  <si>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</si>
  <si>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</si>
  <si>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</si>
  <si>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</si>
  <si>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</si>
  <si>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</si>
  <si>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</si>
  <si>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</si>
  <si>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</si>
  <si>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</si>
  <si>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</si>
  <si>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</si>
  <si>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</si>
  <si>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</si>
  <si>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</si>
  <si>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</si>
  <si>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</si>
  <si>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</si>
  <si>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</si>
  <si>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</si>
  <si>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</si>
  <si>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</si>
  <si>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</si>
  <si>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</si>
  <si>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</si>
  <si>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</si>
  <si>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</si>
  <si>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</si>
  <si>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</si>
  <si>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</si>
  <si>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</si>
  <si>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</si>
  <si>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</si>
  <si>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</si>
  <si>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</si>
  <si>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</si>
  <si>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</si>
  <si>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</si>
  <si>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</si>
  <si>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</si>
  <si>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</si>
  <si>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</si>
  <si>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</si>
  <si>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</si>
  <si>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</si>
  <si>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</si>
  <si>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</si>
  <si>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</si>
  <si>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</si>
  <si>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</si>
  <si>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</si>
  <si>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</si>
  <si>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</si>
  <si>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</si>
  <si>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</si>
  <si>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</si>
  <si>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</si>
  <si>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</si>
  <si>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</si>
  <si>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</si>
  <si>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</si>
  <si>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</si>
  <si>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</si>
  <si>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</si>
  <si>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</si>
  <si>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 xml:space="preserve">RELIABLE DATA SERVICES LTD                                  </t>
  </si>
  <si>
    <t>30/09/2021</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</si>
  <si>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</si>
  <si>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</si>
  <si>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</si>
  <si>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</si>
  <si>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</si>
  <si>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</si>
  <si>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</si>
  <si>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</si>
  <si>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</si>
  <si>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</si>
  <si>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</si>
  <si>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</si>
  <si>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</si>
  <si>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</si>
  <si>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</si>
  <si>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</si>
  <si>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</si>
  <si>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</si>
  <si>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</si>
  <si>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</si>
  <si>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</si>
  <si>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</si>
  <si>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</si>
  <si>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</si>
  <si>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</si>
  <si>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</si>
  <si>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</si>
  <si>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</si>
  <si>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(Specity)</t>
  </si>
  <si>
    <t>Sub Total (A)(1)</t>
  </si>
  <si>
    <t>Foreign</t>
  </si>
  <si>
    <t>Individual/Non Resident Individual/Foreign Individual</t>
  </si>
  <si>
    <t>Government</t>
  </si>
  <si>
    <t>Institutions</t>
  </si>
  <si>
    <t>Foreign Portfolio Investor</t>
  </si>
  <si>
    <t>(e)</t>
  </si>
  <si>
    <t>Sub Total (A)(2)</t>
  </si>
  <si>
    <t>Total Shareholding of Promoter and Promoter Group (A)= (A)(1)+(A)(2)</t>
  </si>
  <si>
    <t>Mutual Fund</t>
  </si>
  <si>
    <t>Venture Capital Funds</t>
  </si>
  <si>
    <t>Alternate Investment Funds</t>
  </si>
  <si>
    <t>Foreign Venture Capital Investor</t>
  </si>
  <si>
    <t>Foreign Portfolio Investors</t>
  </si>
  <si>
    <t>(f)</t>
  </si>
  <si>
    <t>(g)</t>
  </si>
  <si>
    <t>Insurance Companies</t>
  </si>
  <si>
    <t>(h)</t>
  </si>
  <si>
    <t>Providend Fund/Pensions Funds</t>
  </si>
  <si>
    <t>(i)</t>
  </si>
  <si>
    <t>Any Other Specify</t>
  </si>
  <si>
    <t>Sub Total (B)(1)</t>
  </si>
  <si>
    <t>Central Government/State Government/President of India</t>
  </si>
  <si>
    <t>Sub Total (B)(2)</t>
  </si>
  <si>
    <t>Non-Institutions</t>
  </si>
  <si>
    <t>1. Individual Shareholders holding Nominal Share Capital Up to 2 Lacs</t>
  </si>
  <si>
    <t>2. Individual Shareholders holding Nominal Share Capital Above  2 Lacs</t>
  </si>
  <si>
    <t>ROHIT SHARMA</t>
  </si>
  <si>
    <t xml:space="preserve">APZPS0344H                    </t>
  </si>
  <si>
    <t>NBFCs Registered with RBI</t>
  </si>
  <si>
    <t>Employee Trusts</t>
  </si>
  <si>
    <t>Any other (Specity)</t>
  </si>
  <si>
    <t>(e1)</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</si>
  <si>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</si>
  <si>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</si>
  <si>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</si>
  <si>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</si>
  <si>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</si>
  <si>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</si>
  <si>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</si>
  <si>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</si>
  <si>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</si>
  <si>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</si>
  <si>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</si>
  <si>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(e2)</t>
  </si>
  <si>
    <t>Non Resident Indians</t>
  </si>
  <si>
    <t>(e3)</t>
  </si>
  <si>
    <t>Resident Indian Huf</t>
  </si>
  <si>
    <t>(e4)</t>
  </si>
  <si>
    <t>Trusts</t>
  </si>
  <si>
    <t>(e5)</t>
  </si>
  <si>
    <t>Clearing Members/House</t>
  </si>
  <si>
    <t>(e6)</t>
  </si>
  <si>
    <t>Foreign Companies</t>
  </si>
  <si>
    <t>(e7)</t>
  </si>
  <si>
    <t>IEPF</t>
  </si>
  <si>
    <t>(e8)</t>
  </si>
  <si>
    <t>Escrow Account</t>
  </si>
  <si>
    <t>(e9)</t>
  </si>
  <si>
    <t>Firms</t>
  </si>
  <si>
    <t>(e10)</t>
  </si>
  <si>
    <t>Others</t>
  </si>
  <si>
    <t>Sub Total (B)(3)</t>
  </si>
  <si>
    <t>Total Public Shareholding (B)= (B)(1)+(B)(2) + B (3)</t>
  </si>
  <si>
    <t>C1</t>
  </si>
  <si>
    <t>Custodian/DR Holder</t>
  </si>
  <si>
    <t>C2</t>
  </si>
  <si>
    <t>Employees Benefit Trust (Under SEBI (Share Based Employee Benefit Regulation 2014)</t>
  </si>
  <si>
    <t>Total Non Promoter Non Public Shareholding (C)= (C)(1)+(C)(2)</t>
  </si>
  <si>
    <t>Sr.No</t>
  </si>
  <si>
    <t>Pan Number</t>
  </si>
  <si>
    <t>Name of Shareholders</t>
  </si>
  <si>
    <t>FP -Shares</t>
  </si>
  <si>
    <t>PP- Shares</t>
  </si>
  <si>
    <t>Total Shares</t>
  </si>
  <si>
    <t>%age</t>
  </si>
  <si>
    <t>Nom.Value</t>
  </si>
  <si>
    <t>Debentures</t>
  </si>
  <si>
    <t>Code</t>
  </si>
  <si>
    <t xml:space="preserve">B3E1 </t>
  </si>
  <si>
    <t>LTD - BODIES CORPORATE-DOMESTIC</t>
  </si>
  <si>
    <t xml:space="preserve">AAGCB0134P                    </t>
  </si>
  <si>
    <t>BEELINE BROKING LIMITED</t>
  </si>
  <si>
    <t>LTD - BODIES CORPORATE-STOCK BROKER PROPRIETORY</t>
  </si>
  <si>
    <t xml:space="preserve">ABBFA0727C                    </t>
  </si>
  <si>
    <t>AS FINALYSIS VENTURES LLP</t>
  </si>
  <si>
    <t>LTD - BODIES CORPORATE -LIMITED LIABLITY PARTNERSHIP</t>
  </si>
  <si>
    <t xml:space="preserve">AAJCB0780A                    </t>
  </si>
  <si>
    <t>BEELINE MERCHANT BANKING PRIVATE LIMITED</t>
  </si>
  <si>
    <t xml:space="preserve">AAACN1797L                    </t>
  </si>
  <si>
    <t>NATIONAL STOCK EXCHANGE OF INDIA LIMITED</t>
  </si>
  <si>
    <t xml:space="preserve">AACCJ5572B                    </t>
  </si>
  <si>
    <t>AUMIT CAPITAL ADVISORS</t>
  </si>
  <si>
    <t xml:space="preserve">AABCA5667R                    </t>
  </si>
  <si>
    <t>AGENCIES RAJASTHAN PRIVATE LIMITED</t>
  </si>
  <si>
    <t xml:space="preserve">AAACR9172R                    </t>
  </si>
  <si>
    <t>PROLIFE INDUSTRIES LIMITED</t>
  </si>
  <si>
    <t>HUF</t>
  </si>
  <si>
    <t xml:space="preserve">AAOHA0587J                    </t>
  </si>
  <si>
    <t>ADHEESH KABRA HUF .</t>
  </si>
  <si>
    <t xml:space="preserve">B3E3 </t>
  </si>
  <si>
    <t>HUF - RESIDENT HUF /APOS</t>
  </si>
  <si>
    <t xml:space="preserve">AAKHA6644J                    </t>
  </si>
  <si>
    <t>ANIL AGRAWAL HUF .</t>
  </si>
  <si>
    <t xml:space="preserve">AABHC5046D                    </t>
  </si>
  <si>
    <t>CHIRAG  PADSHAH  HUF</t>
  </si>
  <si>
    <t>HUF - HUF /APOS</t>
  </si>
  <si>
    <t xml:space="preserve">AAUHA0967L                    </t>
  </si>
  <si>
    <t>ADITYA PRADIP DEORA HUF</t>
  </si>
  <si>
    <t xml:space="preserve">AAOHR6173F                    </t>
  </si>
  <si>
    <t>RAJIB  RANJAN HUF</t>
  </si>
  <si>
    <t xml:space="preserve">AADHJ6313A                    </t>
  </si>
  <si>
    <t>JITENDRA KUMAR BANWARI LAL HUF .</t>
  </si>
  <si>
    <t xml:space="preserve">AAAHY1778F                    </t>
  </si>
  <si>
    <t>YOGESH AGRAWAL (HUF) .</t>
  </si>
  <si>
    <t xml:space="preserve">AANHP5008C                    </t>
  </si>
  <si>
    <t>PRADIP KUMAR AGRAWAL HUF</t>
  </si>
  <si>
    <t xml:space="preserve">AAJHP5090G                    </t>
  </si>
  <si>
    <t>PRAGNESH ARVINDBHAI SHAH HUF .</t>
  </si>
  <si>
    <t xml:space="preserve">AAHHS4209L                    </t>
  </si>
  <si>
    <t>BHAVARLAL HINDUJI SHAH HUF</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</si>
  <si>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</si>
  <si>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</si>
  <si>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</si>
  <si>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</si>
  <si>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</si>
  <si>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</si>
  <si>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</si>
  <si>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</si>
  <si>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</si>
  <si>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</si>
  <si>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</si>
  <si>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</si>
  <si>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AAAHO8296G                    </t>
  </si>
  <si>
    <t>OM PRAKASH MANTRY HUF .</t>
  </si>
  <si>
    <t xml:space="preserve">AABCM5192K                    </t>
  </si>
  <si>
    <t>MARWADI SHARES AND FINANCE LTD.</t>
  </si>
  <si>
    <t xml:space="preserve">B3E5 </t>
  </si>
  <si>
    <t>CM - CLEARING MEMBER</t>
  </si>
  <si>
    <t xml:space="preserve">AAECS5096H                    </t>
  </si>
  <si>
    <t>SHAREKHAN LIMITED</t>
  </si>
  <si>
    <t>Individual Shareholders Holding Nominal Share Captial Above Rs. 2 Lac</t>
  </si>
  <si>
    <t xml:space="preserve">B3A  </t>
  </si>
  <si>
    <t>PUB - RESIDENT ORDINARY</t>
  </si>
  <si>
    <t xml:space="preserve">BNGPP0338A                    </t>
  </si>
  <si>
    <t>AJAY KUMAR PANESAR</t>
  </si>
  <si>
    <t>PUB - RESIDENT INDIAN</t>
  </si>
  <si>
    <t xml:space="preserve">AHSPP4460A                    </t>
  </si>
  <si>
    <t>KAMINIBEN KALPESHKUMAR PATEL</t>
  </si>
  <si>
    <t xml:space="preserve">AXMPJ7037P                    </t>
  </si>
  <si>
    <t>ARVIND KUMAR JHA</t>
  </si>
  <si>
    <t xml:space="preserve">AFBPK3344M                    </t>
  </si>
  <si>
    <t>RANJANA KUMAR</t>
  </si>
  <si>
    <t xml:space="preserve">AFZPJ3612B                    </t>
  </si>
  <si>
    <t>SHYAM KUMAR JHA</t>
  </si>
  <si>
    <t xml:space="preserve">AKWPM5780F                    </t>
  </si>
  <si>
    <t>YOGESH MISHRA</t>
  </si>
  <si>
    <t>PUB - RESIDENT INDIVIDUAL-NEGATIVE NOMINATIONS</t>
  </si>
  <si>
    <t xml:space="preserve">BBGPS3686A                    </t>
  </si>
  <si>
    <t>ANISH SRIVASTAVA</t>
  </si>
  <si>
    <t xml:space="preserve">BADPS8713G                    </t>
  </si>
  <si>
    <t>SHAH MALAV HARSHAD</t>
  </si>
  <si>
    <t xml:space="preserve">AACPO6709J                    </t>
  </si>
  <si>
    <t>ANIL KUMAR OJHA</t>
  </si>
  <si>
    <t xml:space="preserve">AOMPJ3678M                    </t>
  </si>
  <si>
    <t>HIMANSHU JHA</t>
  </si>
  <si>
    <t xml:space="preserve">ANLPD1916A                    </t>
  </si>
  <si>
    <t>PRIYANKA NISHIT SHAH</t>
  </si>
  <si>
    <t xml:space="preserve">ABKFA4671N                    </t>
  </si>
  <si>
    <t>SUNNY KANTILAL SOLANKI</t>
  </si>
  <si>
    <t xml:space="preserve">B3E9 </t>
  </si>
  <si>
    <t xml:space="preserve">AAYFM7740H                    </t>
  </si>
  <si>
    <t>MAHENDRA JAYANTILAL SHAH</t>
  </si>
  <si>
    <t xml:space="preserve">AATFP6974D                    </t>
  </si>
  <si>
    <t>DIPAKKUMAR BHIKHUJI CHAVDA</t>
  </si>
  <si>
    <t xml:space="preserve">AAJFD4160F                    </t>
  </si>
  <si>
    <t>VIPUL DHIRAJLAL SHAH</t>
  </si>
  <si>
    <t xml:space="preserve">AAFFV4182R                    </t>
  </si>
  <si>
    <t>KALPA SACHIN SHAH</t>
  </si>
  <si>
    <t>DISTRIBUTION OF 10320000   EQUITY SHARE CAPITAL  AS ON :30/09/2021</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</si>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</sst>
</file>

<file path=xl/styles.xml><?xml version="1.0" encoding="utf-8"?>
<styleSheet xmlns="http://schemas.openxmlformats.org/spreadsheetml/2006/main">
  <numFmts count="3">
    <numFmt numFmtId="164" formatCode="0_);\(0\)"/>
    <numFmt numFmtId="165" formatCode="00"/>
    <numFmt numFmtId="166" formatCode="0.0000"/>
  </numFmts>
  <fonts count="25">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55">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1" xfId="0" applyFont="1" applyFill="1" applyBorder="1" applyAlignment="1">
      <alignment horizontal="left" vertical="top" wrapText="1"/>
    </xf>
    <xf numFmtId="1" fontId="5" fillId="0" borderId="1" xfId="0" quotePrefix="1" applyNumberFormat="1" applyFont="1" applyFill="1" applyBorder="1" applyAlignment="1">
      <alignment horizontal="left" vertical="top" wrapText="1"/>
    </xf>
    <xf numFmtId="0" fontId="7" fillId="0" borderId="0" xfId="0" quotePrefix="1" applyFont="1" applyFill="1" applyBorder="1" applyAlignment="1">
      <alignment horizontal="left" vertical="top"/>
    </xf>
    <xf numFmtId="0" fontId="8" fillId="0" borderId="0" xfId="0" applyFont="1" applyFill="1" applyBorder="1" applyAlignment="1">
      <alignment horizontal="left" vertical="top"/>
    </xf>
    <xf numFmtId="0" fontId="8" fillId="0" borderId="0" xfId="0" quotePrefix="1" applyFont="1" applyFill="1" applyBorder="1" applyAlignment="1">
      <alignment horizontal="left" vertical="top"/>
    </xf>
    <xf numFmtId="0" fontId="6"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9" fillId="0" borderId="0" xfId="0" applyFont="1" applyFill="1" applyBorder="1" applyAlignment="1">
      <alignment horizontal="left" vertical="top"/>
    </xf>
    <xf numFmtId="0" fontId="10" fillId="0" borderId="17" xfId="0" applyFont="1" applyFill="1" applyBorder="1" applyAlignment="1">
      <alignment horizontal="center"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7" xfId="0" applyFont="1" applyFill="1" applyBorder="1" applyAlignment="1">
      <alignment horizontal="left" vertical="top" wrapText="1" indent="1"/>
    </xf>
    <xf numFmtId="0" fontId="11" fillId="0" borderId="18" xfId="0" applyFont="1" applyFill="1" applyBorder="1" applyAlignment="1">
      <alignment horizontal="center" vertical="top" wrapText="1"/>
    </xf>
    <xf numFmtId="0" fontId="12" fillId="0" borderId="0" xfId="0" applyFont="1" applyFill="1" applyBorder="1" applyAlignment="1">
      <alignment horizontal="left" vertical="top"/>
    </xf>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0" xfId="0" applyFont="1" applyFill="1" applyBorder="1" applyAlignment="1">
      <alignment horizontal="right" vertical="top"/>
    </xf>
    <xf numFmtId="0" fontId="9" fillId="0" borderId="19" xfId="0" applyFont="1" applyFill="1" applyBorder="1" applyAlignment="1">
      <alignment horizontal="right" vertical="top" wrapText="1"/>
    </xf>
    <xf numFmtId="0" fontId="9" fillId="0" borderId="17" xfId="0" applyFont="1" applyFill="1" applyBorder="1" applyAlignment="1">
      <alignment horizontal="right" vertical="top" wrapText="1"/>
    </xf>
    <xf numFmtId="0" fontId="9" fillId="0" borderId="1" xfId="0" applyFont="1" applyFill="1" applyBorder="1" applyAlignment="1">
      <alignment horizontal="right" vertical="top" wrapText="1"/>
    </xf>
    <xf numFmtId="0" fontId="9" fillId="0" borderId="0" xfId="0" applyFont="1" applyFill="1" applyBorder="1" applyAlignment="1">
      <alignment horizontal="center" vertical="top"/>
    </xf>
    <xf numFmtId="2" fontId="9" fillId="0" borderId="0" xfId="0" applyNumberFormat="1" applyFont="1" applyFill="1" applyBorder="1" applyAlignment="1">
      <alignment horizontal="right" vertical="top"/>
    </xf>
    <xf numFmtId="0" fontId="10" fillId="0" borderId="1" xfId="0" applyFont="1" applyFill="1" applyBorder="1" applyAlignment="1">
      <alignment horizontal="right" vertical="top" wrapText="1"/>
    </xf>
    <xf numFmtId="2" fontId="0" fillId="0" borderId="0" xfId="0" applyNumberFormat="1" applyFill="1" applyBorder="1" applyAlignment="1">
      <alignment horizontal="left" vertical="top"/>
    </xf>
    <xf numFmtId="0" fontId="9" fillId="0" borderId="20" xfId="0" applyFont="1" applyFill="1" applyBorder="1" applyAlignment="1">
      <alignment horizontal="right" vertical="top" wrapText="1"/>
    </xf>
    <xf numFmtId="0" fontId="5" fillId="0" borderId="0" xfId="0" applyFont="1" applyFill="1" applyBorder="1" applyAlignment="1">
      <alignment vertical="top"/>
    </xf>
    <xf numFmtId="0" fontId="0" fillId="0" borderId="2" xfId="0" applyFill="1" applyBorder="1" applyAlignment="1">
      <alignment horizontal="left" vertical="top" wrapText="1"/>
    </xf>
    <xf numFmtId="0" fontId="0" fillId="0" borderId="3" xfId="0" applyFill="1" applyBorder="1" applyAlignment="1">
      <alignment horizontal="center" vertical="top"/>
    </xf>
    <xf numFmtId="0" fontId="12" fillId="0" borderId="1" xfId="0" applyFont="1" applyFill="1" applyBorder="1" applyAlignment="1">
      <alignment horizontal="left"/>
    </xf>
    <xf numFmtId="0" fontId="12" fillId="0" borderId="1" xfId="0" applyFont="1" applyFill="1" applyBorder="1" applyAlignment="1">
      <alignment horizontal="left" wrapText="1"/>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right" vertical="top"/>
    </xf>
    <xf numFmtId="0" fontId="0" fillId="0" borderId="1" xfId="0" applyFill="1" applyBorder="1" applyAlignment="1">
      <alignment horizontal="right" vertical="top" wrapText="1"/>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5" fillId="0" borderId="0"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2" xfId="0" applyFont="1" applyFill="1" applyBorder="1" applyAlignment="1">
      <alignment horizontal="center" vertical="top" wrapText="1"/>
    </xf>
    <xf numFmtId="0" fontId="9" fillId="0" borderId="22" xfId="0" applyFont="1" applyFill="1" applyBorder="1" applyAlignment="1">
      <alignment horizontal="left" vertical="top" wrapText="1"/>
    </xf>
    <xf numFmtId="0" fontId="5" fillId="0" borderId="0" xfId="0" applyFont="1" applyFill="1" applyBorder="1" applyAlignment="1">
      <alignment horizontal="left" vertical="top"/>
    </xf>
    <xf numFmtId="0" fontId="14" fillId="0" borderId="0" xfId="0" applyFont="1" applyFill="1" applyBorder="1" applyAlignment="1">
      <alignment horizontal="justify"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0" xfId="0" applyFont="1" applyFill="1" applyBorder="1" applyAlignment="1">
      <alignment horizontal="center" vertical="top"/>
    </xf>
    <xf numFmtId="0" fontId="7" fillId="0" borderId="0" xfId="0" applyFont="1" applyFill="1" applyBorder="1" applyAlignment="1">
      <alignment horizontal="right" vertical="top"/>
    </xf>
    <xf numFmtId="0" fontId="13" fillId="0" borderId="0" xfId="0" applyFont="1" applyFill="1" applyBorder="1" applyAlignment="1">
      <alignment horizontal="center" vertical="top"/>
    </xf>
    <xf numFmtId="0" fontId="10" fillId="0" borderId="21" xfId="0" applyFont="1" applyFill="1" applyBorder="1" applyAlignment="1">
      <alignment horizontal="center" vertical="top" wrapText="1"/>
    </xf>
    <xf numFmtId="0" fontId="11" fillId="0" borderId="18"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1" fillId="0" borderId="20" xfId="0" applyFont="1" applyFill="1" applyBorder="1" applyAlignment="1">
      <alignment horizontal="center" vertical="top" wrapText="1"/>
    </xf>
    <xf numFmtId="0" fontId="10" fillId="0" borderId="23" xfId="0" applyFont="1" applyFill="1" applyBorder="1" applyAlignment="1">
      <alignment horizontal="center" vertical="top" wrapText="1"/>
    </xf>
    <xf numFmtId="0" fontId="10" fillId="0" borderId="20" xfId="0" applyFont="1" applyFill="1" applyBorder="1" applyAlignment="1">
      <alignment horizontal="center" vertical="top" wrapText="1"/>
    </xf>
    <xf numFmtId="0" fontId="10" fillId="0" borderId="24" xfId="0" applyFont="1" applyFill="1" applyBorder="1" applyAlignment="1">
      <alignment horizontal="center" vertical="top" wrapText="1"/>
    </xf>
    <xf numFmtId="0" fontId="10" fillId="0" borderId="25" xfId="0" applyFont="1" applyFill="1" applyBorder="1" applyAlignment="1">
      <alignment horizontal="center" vertical="top" wrapText="1"/>
    </xf>
    <xf numFmtId="0" fontId="11" fillId="0" borderId="22" xfId="0" applyFont="1" applyFill="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3" xfId="0" applyFont="1" applyFill="1" applyBorder="1" applyAlignment="1">
      <alignment horizontal="center" vertical="top" wrapText="1"/>
    </xf>
    <xf numFmtId="0" fontId="10" fillId="0" borderId="19" xfId="0" applyFont="1" applyFill="1" applyBorder="1" applyAlignment="1">
      <alignment horizontal="right" vertical="top" wrapText="1"/>
    </xf>
    <xf numFmtId="0" fontId="10" fillId="0" borderId="20" xfId="0" applyFont="1" applyFill="1" applyBorder="1" applyAlignment="1">
      <alignment horizontal="right" vertical="top" wrapText="1"/>
    </xf>
    <xf numFmtId="2" fontId="10" fillId="0" borderId="21" xfId="0" applyNumberFormat="1" applyFont="1" applyFill="1" applyBorder="1" applyAlignment="1">
      <alignment horizontal="right" vertical="top" wrapText="1"/>
    </xf>
    <xf numFmtId="2" fontId="10" fillId="0" borderId="18" xfId="0" applyNumberFormat="1" applyFont="1" applyFill="1" applyBorder="1" applyAlignment="1">
      <alignment horizontal="right" vertical="top" wrapText="1"/>
    </xf>
    <xf numFmtId="2" fontId="9" fillId="0" borderId="21" xfId="0" applyNumberFormat="1" applyFont="1" applyFill="1" applyBorder="1" applyAlignment="1">
      <alignment horizontal="right" vertical="top" wrapText="1"/>
    </xf>
    <xf numFmtId="2" fontId="9" fillId="0" borderId="18" xfId="0" applyNumberFormat="1" applyFont="1" applyFill="1" applyBorder="1" applyAlignment="1">
      <alignment horizontal="right" vertical="top" wrapText="1"/>
    </xf>
    <xf numFmtId="0" fontId="10" fillId="0" borderId="1" xfId="0" applyFont="1" applyFill="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Border="1" applyAlignment="1">
      <alignment horizontal="center" vertical="top"/>
    </xf>
    <xf numFmtId="0" fontId="9" fillId="0" borderId="24" xfId="0" applyFont="1" applyFill="1" applyBorder="1" applyAlignment="1">
      <alignment horizontal="center" vertical="top" wrapText="1"/>
    </xf>
    <xf numFmtId="0" fontId="9" fillId="0" borderId="25"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Font="1" applyFill="1" applyBorder="1" applyAlignment="1">
      <alignment horizontal="center" vertical="top" wrapText="1"/>
    </xf>
    <xf numFmtId="0" fontId="9" fillId="0" borderId="29" xfId="0" applyFont="1" applyFill="1" applyBorder="1" applyAlignment="1">
      <alignment horizontal="center" vertical="top" wrapText="1"/>
    </xf>
    <xf numFmtId="0" fontId="9" fillId="0" borderId="30" xfId="0" applyFont="1" applyFill="1" applyBorder="1" applyAlignment="1">
      <alignment horizontal="center" vertical="top" wrapText="1"/>
    </xf>
    <xf numFmtId="0" fontId="9" fillId="0" borderId="20" xfId="0" applyFont="1" applyFill="1" applyBorder="1" applyAlignment="1">
      <alignment horizontal="center" vertical="top" wrapText="1"/>
    </xf>
    <xf numFmtId="0" fontId="10" fillId="0" borderId="24" xfId="0" applyFont="1" applyFill="1" applyBorder="1" applyAlignment="1">
      <alignment horizontal="left" vertical="top" wrapText="1"/>
    </xf>
    <xf numFmtId="0" fontId="10" fillId="0" borderId="27" xfId="0" applyFont="1" applyFill="1" applyBorder="1" applyAlignment="1">
      <alignment horizontal="left" vertical="top" wrapText="1"/>
    </xf>
    <xf numFmtId="0" fontId="10" fillId="0" borderId="29" xfId="0" applyFont="1" applyFill="1" applyBorder="1" applyAlignment="1">
      <alignment horizontal="left" vertical="top" wrapText="1"/>
    </xf>
    <xf numFmtId="0" fontId="10" fillId="0" borderId="25" xfId="0" applyFont="1" applyFill="1" applyBorder="1" applyAlignment="1">
      <alignment horizontal="center" vertical="top"/>
    </xf>
    <xf numFmtId="0" fontId="10" fillId="0" borderId="28" xfId="0" applyFont="1" applyFill="1" applyBorder="1" applyAlignment="1">
      <alignment horizontal="center" vertical="top"/>
    </xf>
    <xf numFmtId="0" fontId="10" fillId="0" borderId="30" xfId="0" applyFont="1" applyFill="1" applyBorder="1" applyAlignment="1">
      <alignment horizontal="center" vertical="top"/>
    </xf>
    <xf numFmtId="0" fontId="10" fillId="0" borderId="23" xfId="0" applyFont="1" applyFill="1" applyBorder="1" applyAlignment="1">
      <alignment horizontal="right" vertical="top" wrapText="1"/>
    </xf>
    <xf numFmtId="2" fontId="10" fillId="0" borderId="22" xfId="0" applyNumberFormat="1" applyFont="1" applyFill="1" applyBorder="1" applyAlignment="1">
      <alignment horizontal="right" vertical="top" wrapText="1"/>
    </xf>
    <xf numFmtId="0" fontId="15" fillId="0" borderId="11" xfId="0" applyFont="1" applyFill="1" applyBorder="1" applyAlignment="1">
      <alignment horizontal="center" vertical="top"/>
    </xf>
    <xf numFmtId="0" fontId="15" fillId="0" borderId="12" xfId="0" applyFont="1" applyFill="1" applyBorder="1" applyAlignment="1">
      <alignment horizontal="center" vertical="top"/>
    </xf>
    <xf numFmtId="0" fontId="15" fillId="0" borderId="13" xfId="0" applyFont="1" applyFill="1" applyBorder="1" applyAlignment="1">
      <alignment horizontal="center" vertical="top"/>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10" fillId="0" borderId="10" xfId="0" applyFont="1" applyFill="1" applyBorder="1" applyAlignment="1">
      <alignment horizontal="center" vertical="top" wrapText="1"/>
    </xf>
    <xf numFmtId="0" fontId="10" fillId="0" borderId="11" xfId="0" applyFont="1" applyFill="1" applyBorder="1" applyAlignment="1">
      <alignment horizontal="center" vertical="top" wrapText="1"/>
    </xf>
    <xf numFmtId="0" fontId="10" fillId="0" borderId="12" xfId="0" applyFont="1" applyFill="1" applyBorder="1" applyAlignment="1">
      <alignment horizontal="center" vertical="top" wrapText="1"/>
    </xf>
    <xf numFmtId="0" fontId="10" fillId="0" borderId="13" xfId="0" applyFont="1" applyFill="1" applyBorder="1" applyAlignment="1">
      <alignment horizontal="center" vertical="top" wrapText="1"/>
    </xf>
    <xf numFmtId="0" fontId="9" fillId="0" borderId="21"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3" xfId="0" applyFont="1" applyFill="1" applyBorder="1" applyAlignment="1">
      <alignment horizontal="center" vertical="top" wrapText="1"/>
    </xf>
    <xf numFmtId="2" fontId="10" fillId="0" borderId="21" xfId="0" applyNumberFormat="1" applyFont="1" applyFill="1" applyBorder="1" applyAlignment="1">
      <alignment horizontal="center" vertical="top" wrapText="1"/>
    </xf>
    <xf numFmtId="2" fontId="10" fillId="0" borderId="18" xfId="0" applyNumberFormat="1" applyFont="1" applyFill="1" applyBorder="1" applyAlignment="1">
      <alignment horizontal="center" vertical="top" wrapText="1"/>
    </xf>
    <xf numFmtId="2" fontId="9" fillId="0" borderId="21" xfId="0" applyNumberFormat="1" applyFont="1" applyFill="1" applyBorder="1" applyAlignment="1">
      <alignment horizontal="center" vertical="top" wrapText="1"/>
    </xf>
    <xf numFmtId="2" fontId="9" fillId="0" borderId="18" xfId="0" applyNumberFormat="1" applyFont="1" applyFill="1" applyBorder="1" applyAlignment="1">
      <alignment horizontal="center" vertical="top" wrapText="1"/>
    </xf>
    <xf numFmtId="0" fontId="16" fillId="0" borderId="14"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0" xfId="0" applyFont="1" applyFill="1" applyBorder="1" applyAlignment="1">
      <alignment horizontal="center" vertical="top"/>
    </xf>
    <xf numFmtId="0" fontId="12" fillId="0" borderId="15" xfId="0" applyFont="1" applyFill="1" applyBorder="1" applyAlignment="1">
      <alignment horizontal="center"/>
    </xf>
    <xf numFmtId="0" fontId="12" fillId="0" borderId="4" xfId="0" applyFont="1" applyFill="1" applyBorder="1" applyAlignment="1">
      <alignment horizontal="center"/>
    </xf>
    <xf numFmtId="0" fontId="0" fillId="0" borderId="16" xfId="0" applyFill="1" applyBorder="1" applyAlignment="1">
      <alignment horizontal="center" vertical="top"/>
    </xf>
    <xf numFmtId="0" fontId="0" fillId="0" borderId="16" xfId="0" applyNumberFormat="1" applyFill="1" applyBorder="1" applyAlignment="1">
      <alignment horizontal="center" vertical="top" wrapText="1"/>
    </xf>
    <xf numFmtId="0" fontId="0" fillId="0" borderId="1" xfId="0" applyFill="1" applyBorder="1" applyAlignment="1">
      <alignment horizontal="center" vertical="top"/>
    </xf>
    <xf numFmtId="0" fontId="12" fillId="0" borderId="1" xfId="0" applyFont="1" applyFill="1" applyBorder="1" applyAlignment="1">
      <alignment horizontal="center"/>
    </xf>
    <xf numFmtId="15" fontId="5" fillId="0" borderId="0" xfId="0" quotePrefix="1" applyNumberFormat="1" applyFont="1" applyFill="1" applyBorder="1" applyAlignment="1">
      <alignment horizontal="center" vertical="top"/>
    </xf>
    <xf numFmtId="0" fontId="18" fillId="0" borderId="17" xfId="0" applyFont="1" applyFill="1" applyBorder="1" applyAlignment="1">
      <alignment horizontal="left" vertical="top" wrapText="1" indent="1"/>
    </xf>
    <xf numFmtId="0" fontId="18" fillId="0" borderId="17" xfId="0" applyFont="1" applyFill="1" applyBorder="1" applyAlignment="1">
      <alignment horizontal="left" vertical="top" wrapText="1"/>
    </xf>
    <xf numFmtId="0" fontId="18" fillId="0" borderId="17" xfId="0" applyFont="1" applyFill="1" applyBorder="1" applyAlignment="1">
      <alignment horizontal="right" vertical="top" wrapText="1"/>
    </xf>
    <xf numFmtId="1" fontId="18" fillId="0" borderId="17" xfId="0" applyNumberFormat="1" applyFont="1" applyFill="1" applyBorder="1" applyAlignment="1">
      <alignment horizontal="right" vertical="top" wrapText="1"/>
    </xf>
    <xf numFmtId="2" fontId="18" fillId="0" borderId="17" xfId="0" applyNumberFormat="1" applyFont="1" applyFill="1" applyBorder="1" applyAlignment="1">
      <alignment horizontal="right" vertical="top" wrapText="1"/>
    </xf>
    <xf numFmtId="2" fontId="18" fillId="0" borderId="19" xfId="0" applyNumberFormat="1" applyFont="1" applyFill="1" applyBorder="1" applyAlignment="1">
      <alignment horizontal="right" vertical="top" wrapText="1"/>
    </xf>
    <xf numFmtId="1" fontId="18" fillId="0" borderId="1" xfId="0" applyNumberFormat="1" applyFont="1" applyFill="1" applyBorder="1" applyAlignment="1">
      <alignment horizontal="right" vertical="top" wrapText="1"/>
    </xf>
    <xf numFmtId="2" fontId="18" fillId="0" borderId="1" xfId="0" applyNumberFormat="1" applyFont="1" applyFill="1" applyBorder="1" applyAlignment="1">
      <alignment horizontal="right" vertical="top" wrapText="1"/>
    </xf>
    <xf numFmtId="0" fontId="18" fillId="0" borderId="20" xfId="0" applyFont="1" applyFill="1" applyBorder="1" applyAlignment="1">
      <alignment horizontal="right" vertical="top" wrapText="1"/>
    </xf>
    <xf numFmtId="0" fontId="19" fillId="0" borderId="0" xfId="0" applyFont="1" applyFill="1" applyBorder="1" applyAlignment="1">
      <alignment horizontal="left" vertical="top"/>
    </xf>
    <xf numFmtId="0" fontId="18" fillId="0" borderId="1" xfId="0" applyFont="1" applyFill="1" applyBorder="1" applyAlignment="1">
      <alignment horizontal="right" vertical="top" wrapText="1"/>
    </xf>
    <xf numFmtId="1" fontId="18" fillId="0" borderId="20" xfId="0" applyNumberFormat="1" applyFont="1" applyFill="1" applyBorder="1" applyAlignment="1">
      <alignment horizontal="right" vertical="top" wrapText="1"/>
    </xf>
    <xf numFmtId="165" fontId="18" fillId="0" borderId="17" xfId="0" applyNumberFormat="1" applyFont="1" applyFill="1" applyBorder="1" applyAlignment="1">
      <alignment horizontal="right" vertical="top" wrapText="1"/>
    </xf>
    <xf numFmtId="0" fontId="20" fillId="0" borderId="17" xfId="0" applyFont="1" applyFill="1" applyBorder="1" applyAlignment="1">
      <alignment horizontal="left" vertical="top" wrapText="1"/>
    </xf>
    <xf numFmtId="0" fontId="20" fillId="0" borderId="17" xfId="0" applyFont="1" applyFill="1" applyBorder="1" applyAlignment="1">
      <alignment horizontal="right" vertical="top" wrapText="1"/>
    </xf>
    <xf numFmtId="1" fontId="20" fillId="0" borderId="17" xfId="0" applyNumberFormat="1" applyFont="1" applyFill="1" applyBorder="1" applyAlignment="1">
      <alignment horizontal="right" vertical="top" wrapText="1"/>
    </xf>
    <xf numFmtId="2" fontId="20" fillId="0" borderId="17" xfId="0" applyNumberFormat="1" applyFont="1" applyFill="1" applyBorder="1" applyAlignment="1">
      <alignment horizontal="right" vertical="top" wrapText="1"/>
    </xf>
    <xf numFmtId="2" fontId="20" fillId="0" borderId="19" xfId="0" applyNumberFormat="1" applyFont="1" applyFill="1" applyBorder="1" applyAlignment="1">
      <alignment horizontal="right" vertical="top" wrapText="1"/>
    </xf>
    <xf numFmtId="1" fontId="20" fillId="0" borderId="1" xfId="0" applyNumberFormat="1" applyFont="1" applyFill="1" applyBorder="1" applyAlignment="1">
      <alignment horizontal="right" vertical="top" wrapText="1"/>
    </xf>
    <xf numFmtId="2" fontId="20" fillId="0" borderId="1" xfId="0" applyNumberFormat="1" applyFont="1" applyFill="1" applyBorder="1" applyAlignment="1">
      <alignment horizontal="right" vertical="top" wrapText="1"/>
    </xf>
    <xf numFmtId="0" fontId="20" fillId="0" borderId="20" xfId="0" applyFont="1" applyFill="1" applyBorder="1" applyAlignment="1">
      <alignment horizontal="right" vertical="top" wrapText="1"/>
    </xf>
    <xf numFmtId="0" fontId="21" fillId="0" borderId="0" xfId="0" applyFont="1" applyFill="1" applyBorder="1" applyAlignment="1">
      <alignment horizontal="left" vertical="top"/>
    </xf>
    <xf numFmtId="1" fontId="10" fillId="0" borderId="21" xfId="0" applyNumberFormat="1" applyFont="1" applyFill="1" applyBorder="1" applyAlignment="1">
      <alignment horizontal="right" vertical="top" wrapText="1"/>
    </xf>
    <xf numFmtId="1" fontId="10" fillId="0" borderId="22" xfId="0" applyNumberFormat="1" applyFont="1" applyFill="1" applyBorder="1" applyAlignment="1">
      <alignment horizontal="right" vertical="top" wrapText="1"/>
    </xf>
    <xf numFmtId="1" fontId="10" fillId="0" borderId="18" xfId="0" applyNumberFormat="1" applyFont="1" applyFill="1" applyBorder="1" applyAlignment="1">
      <alignment horizontal="right" vertical="top" wrapText="1"/>
    </xf>
    <xf numFmtId="1" fontId="9" fillId="0" borderId="0" xfId="0" applyNumberFormat="1" applyFont="1" applyFill="1" applyBorder="1" applyAlignment="1">
      <alignment horizontal="right" vertical="top"/>
    </xf>
    <xf numFmtId="1" fontId="10" fillId="0" borderId="19" xfId="0" applyNumberFormat="1" applyFont="1" applyFill="1" applyBorder="1" applyAlignment="1">
      <alignment horizontal="right" vertical="top" wrapText="1"/>
    </xf>
    <xf numFmtId="1" fontId="10" fillId="0" borderId="23" xfId="0" applyNumberFormat="1" applyFont="1" applyFill="1" applyBorder="1" applyAlignment="1">
      <alignment horizontal="right" vertical="top" wrapText="1"/>
    </xf>
    <xf numFmtId="1" fontId="10" fillId="0" borderId="20" xfId="0" applyNumberFormat="1" applyFont="1" applyFill="1" applyBorder="1" applyAlignment="1">
      <alignment horizontal="right" vertical="top" wrapText="1"/>
    </xf>
    <xf numFmtId="1" fontId="10" fillId="0" borderId="17" xfId="0" applyNumberFormat="1" applyFont="1" applyFill="1" applyBorder="1" applyAlignment="1">
      <alignment horizontal="right" vertical="top" wrapText="1"/>
    </xf>
    <xf numFmtId="0" fontId="20" fillId="0" borderId="0" xfId="0" applyFont="1" applyFill="1" applyBorder="1" applyAlignment="1">
      <alignment horizontal="right" vertical="top"/>
    </xf>
    <xf numFmtId="0" fontId="18" fillId="0" borderId="0" xfId="0" applyFont="1" applyFill="1" applyBorder="1" applyAlignment="1">
      <alignment horizontal="right" vertical="top"/>
    </xf>
    <xf numFmtId="0" fontId="22" fillId="0" borderId="0" xfId="0" applyFont="1" applyFill="1" applyBorder="1" applyAlignment="1">
      <alignment horizontal="right" vertical="top"/>
    </xf>
    <xf numFmtId="164" fontId="20" fillId="0" borderId="33" xfId="0" applyNumberFormat="1" applyFont="1" applyFill="1" applyBorder="1" applyAlignment="1">
      <alignment vertical="top" wrapText="1"/>
    </xf>
    <xf numFmtId="0" fontId="20" fillId="0" borderId="33" xfId="0" applyFont="1" applyFill="1" applyBorder="1" applyAlignment="1">
      <alignment vertical="top" wrapText="1"/>
    </xf>
    <xf numFmtId="1" fontId="20" fillId="0" borderId="33" xfId="0" applyNumberFormat="1" applyFont="1" applyFill="1" applyBorder="1" applyAlignment="1">
      <alignment vertical="top" wrapText="1"/>
    </xf>
    <xf numFmtId="2" fontId="20" fillId="0" borderId="33" xfId="0" applyNumberFormat="1" applyFont="1" applyFill="1" applyBorder="1" applyAlignment="1">
      <alignment vertical="top" wrapText="1"/>
    </xf>
    <xf numFmtId="1" fontId="20" fillId="0" borderId="34" xfId="0" applyNumberFormat="1" applyFont="1" applyFill="1" applyBorder="1" applyAlignment="1">
      <alignment vertical="top" wrapText="1"/>
    </xf>
    <xf numFmtId="2" fontId="20" fillId="0" borderId="34" xfId="0" applyNumberFormat="1" applyFont="1" applyFill="1" applyBorder="1" applyAlignment="1">
      <alignment vertical="top" wrapText="1"/>
    </xf>
    <xf numFmtId="1" fontId="20" fillId="0" borderId="35" xfId="0" applyNumberFormat="1" applyFont="1" applyFill="1" applyBorder="1" applyAlignment="1">
      <alignment vertical="top" wrapText="1"/>
    </xf>
    <xf numFmtId="164" fontId="20" fillId="0" borderId="36" xfId="0" applyNumberFormat="1" applyFont="1" applyFill="1" applyBorder="1" applyAlignment="1">
      <alignment vertical="top" wrapText="1"/>
    </xf>
    <xf numFmtId="0" fontId="11" fillId="0" borderId="22" xfId="0" applyFont="1" applyFill="1" applyBorder="1" applyAlignment="1">
      <alignment horizontal="center" vertical="top"/>
    </xf>
    <xf numFmtId="1" fontId="10" fillId="0" borderId="22" xfId="0" applyNumberFormat="1" applyFont="1" applyFill="1" applyBorder="1" applyAlignment="1">
      <alignment horizontal="center" vertical="top" wrapText="1"/>
    </xf>
    <xf numFmtId="1" fontId="11" fillId="0" borderId="22" xfId="0" applyNumberFormat="1" applyFont="1" applyFill="1" applyBorder="1" applyAlignment="1">
      <alignment horizontal="center" vertical="top" wrapText="1"/>
    </xf>
    <xf numFmtId="2" fontId="11" fillId="0" borderId="22" xfId="0" applyNumberFormat="1" applyFont="1" applyFill="1" applyBorder="1" applyAlignment="1">
      <alignment horizontal="center" vertical="top" wrapText="1"/>
    </xf>
    <xf numFmtId="0" fontId="10" fillId="0" borderId="38" xfId="0" applyFont="1" applyFill="1" applyBorder="1" applyAlignment="1">
      <alignment horizontal="center" vertical="top" wrapText="1"/>
    </xf>
    <xf numFmtId="0" fontId="18" fillId="0" borderId="37" xfId="0" applyFont="1" applyFill="1" applyBorder="1" applyAlignment="1">
      <alignment vertical="top" wrapText="1"/>
    </xf>
    <xf numFmtId="0" fontId="18" fillId="0" borderId="32" xfId="0" applyFont="1" applyFill="1" applyBorder="1" applyAlignment="1">
      <alignment vertical="top" wrapText="1"/>
    </xf>
    <xf numFmtId="1" fontId="18" fillId="0" borderId="32" xfId="0" applyNumberFormat="1" applyFont="1" applyFill="1" applyBorder="1" applyAlignment="1">
      <alignment vertical="top" wrapText="1"/>
    </xf>
    <xf numFmtId="2" fontId="18" fillId="0" borderId="32" xfId="0" applyNumberFormat="1" applyFont="1" applyFill="1" applyBorder="1" applyAlignment="1">
      <alignment vertical="top" wrapText="1"/>
    </xf>
    <xf numFmtId="0" fontId="9" fillId="0" borderId="37" xfId="0" applyFont="1" applyFill="1" applyBorder="1" applyAlignment="1">
      <alignment vertical="top" wrapText="1"/>
    </xf>
    <xf numFmtId="0" fontId="9" fillId="0" borderId="32" xfId="0" applyFont="1" applyFill="1" applyBorder="1" applyAlignment="1">
      <alignment vertical="top" wrapText="1"/>
    </xf>
    <xf numFmtId="1" fontId="9" fillId="0" borderId="32" xfId="0" applyNumberFormat="1" applyFont="1" applyFill="1" applyBorder="1" applyAlignment="1">
      <alignment vertical="top" wrapText="1"/>
    </xf>
    <xf numFmtId="2" fontId="9" fillId="0" borderId="32" xfId="0" applyNumberFormat="1" applyFont="1" applyFill="1" applyBorder="1" applyAlignment="1">
      <alignment vertical="top" wrapText="1"/>
    </xf>
    <xf numFmtId="0" fontId="22" fillId="0" borderId="37" xfId="0" applyFont="1" applyFill="1" applyBorder="1" applyAlignment="1">
      <alignment vertical="top" wrapText="1"/>
    </xf>
    <xf numFmtId="0" fontId="22" fillId="0" borderId="32" xfId="0" applyFont="1" applyFill="1" applyBorder="1" applyAlignment="1">
      <alignment vertical="top" wrapText="1"/>
    </xf>
    <xf numFmtId="1" fontId="22" fillId="0" borderId="32" xfId="0" applyNumberFormat="1" applyFont="1" applyFill="1" applyBorder="1" applyAlignment="1">
      <alignment vertical="top" wrapText="1"/>
    </xf>
    <xf numFmtId="2" fontId="22" fillId="0" borderId="32" xfId="0" applyNumberFormat="1" applyFont="1" applyFill="1" applyBorder="1" applyAlignment="1">
      <alignment vertical="top" wrapText="1"/>
    </xf>
    <xf numFmtId="0" fontId="20" fillId="0" borderId="37" xfId="0" applyFont="1" applyFill="1" applyBorder="1" applyAlignment="1">
      <alignment vertical="top" wrapText="1"/>
    </xf>
    <xf numFmtId="0" fontId="20" fillId="0" borderId="32" xfId="0" applyFont="1" applyFill="1" applyBorder="1" applyAlignment="1">
      <alignment vertical="top" wrapText="1"/>
    </xf>
    <xf numFmtId="1" fontId="20" fillId="0" borderId="32" xfId="0" applyNumberFormat="1" applyFont="1" applyFill="1" applyBorder="1" applyAlignment="1">
      <alignment vertical="top" wrapText="1"/>
    </xf>
    <xf numFmtId="2" fontId="20" fillId="0" borderId="32" xfId="0" applyNumberFormat="1" applyFont="1" applyFill="1" applyBorder="1" applyAlignment="1">
      <alignment vertical="top" wrapText="1"/>
    </xf>
    <xf numFmtId="0" fontId="20" fillId="0" borderId="39" xfId="0" applyFont="1" applyFill="1" applyBorder="1" applyAlignment="1">
      <alignment vertical="top" wrapText="1"/>
    </xf>
    <xf numFmtId="0" fontId="20" fillId="0" borderId="40" xfId="0" applyFont="1" applyFill="1" applyBorder="1" applyAlignment="1">
      <alignment vertical="top" wrapText="1"/>
    </xf>
    <xf numFmtId="1" fontId="20" fillId="0" borderId="40" xfId="0" applyNumberFormat="1" applyFont="1" applyFill="1" applyBorder="1" applyAlignment="1">
      <alignment vertical="top" wrapText="1"/>
    </xf>
    <xf numFmtId="2" fontId="20" fillId="0" borderId="40" xfId="0" applyNumberFormat="1" applyFont="1" applyFill="1" applyBorder="1" applyAlignment="1">
      <alignment vertical="top" wrapText="1"/>
    </xf>
    <xf numFmtId="1" fontId="20" fillId="0" borderId="41" xfId="0" applyNumberFormat="1" applyFont="1" applyFill="1" applyBorder="1" applyAlignment="1">
      <alignment vertical="top" wrapText="1"/>
    </xf>
    <xf numFmtId="166" fontId="10" fillId="0" borderId="8" xfId="0" applyNumberFormat="1" applyFont="1" applyFill="1" applyBorder="1" applyAlignment="1">
      <alignment horizontal="center" vertical="top" wrapText="1"/>
    </xf>
    <xf numFmtId="166" fontId="10" fillId="0" borderId="9" xfId="0" applyNumberFormat="1" applyFont="1" applyFill="1" applyBorder="1" applyAlignment="1">
      <alignment horizontal="center" vertical="top" wrapText="1"/>
    </xf>
    <xf numFmtId="166" fontId="10" fillId="0" borderId="10" xfId="0" applyNumberFormat="1" applyFont="1" applyFill="1" applyBorder="1" applyAlignment="1">
      <alignment horizontal="center" vertical="top" wrapText="1"/>
    </xf>
    <xf numFmtId="166" fontId="11" fillId="0" borderId="1" xfId="0" applyNumberFormat="1" applyFont="1" applyFill="1" applyBorder="1" applyAlignment="1">
      <alignment horizontal="center" vertical="top" wrapText="1"/>
    </xf>
    <xf numFmtId="166" fontId="9" fillId="0" borderId="0" xfId="0" applyNumberFormat="1" applyFont="1" applyFill="1" applyBorder="1" applyAlignment="1">
      <alignment horizontal="right" vertical="top"/>
    </xf>
    <xf numFmtId="166" fontId="9" fillId="0" borderId="8" xfId="0" applyNumberFormat="1" applyFont="1" applyFill="1" applyBorder="1" applyAlignment="1">
      <alignment horizontal="center" vertical="top" wrapText="1"/>
    </xf>
    <xf numFmtId="166" fontId="9" fillId="0" borderId="10" xfId="0" applyNumberFormat="1" applyFont="1" applyFill="1" applyBorder="1" applyAlignment="1">
      <alignment horizontal="center" vertical="top" wrapText="1"/>
    </xf>
    <xf numFmtId="164" fontId="20" fillId="0" borderId="31" xfId="0" applyNumberFormat="1" applyFont="1" applyFill="1" applyBorder="1" applyAlignment="1">
      <alignment vertical="top" wrapText="1"/>
    </xf>
    <xf numFmtId="0" fontId="20" fillId="0" borderId="31" xfId="0" applyFont="1" applyFill="1" applyBorder="1" applyAlignment="1">
      <alignment vertical="top" wrapText="1"/>
    </xf>
    <xf numFmtId="166" fontId="20" fillId="0" borderId="31" xfId="0" applyNumberFormat="1" applyFont="1" applyFill="1" applyBorder="1" applyAlignment="1">
      <alignment vertical="top" wrapText="1"/>
    </xf>
    <xf numFmtId="164" fontId="20" fillId="0" borderId="42" xfId="0" applyNumberFormat="1" applyFont="1" applyFill="1" applyBorder="1" applyAlignment="1">
      <alignment vertical="top" wrapText="1"/>
    </xf>
    <xf numFmtId="166" fontId="18" fillId="0" borderId="32" xfId="0" applyNumberFormat="1" applyFont="1" applyFill="1" applyBorder="1" applyAlignment="1">
      <alignment vertical="top" wrapText="1"/>
    </xf>
    <xf numFmtId="166" fontId="9" fillId="0" borderId="32" xfId="0" applyNumberFormat="1" applyFont="1" applyFill="1" applyBorder="1" applyAlignment="1">
      <alignment vertical="top" wrapText="1"/>
    </xf>
    <xf numFmtId="166" fontId="20" fillId="0" borderId="32" xfId="0" applyNumberFormat="1" applyFont="1" applyFill="1" applyBorder="1" applyAlignment="1">
      <alignment vertical="top" wrapText="1"/>
    </xf>
    <xf numFmtId="166" fontId="20" fillId="0" borderId="40" xfId="0" applyNumberFormat="1" applyFont="1" applyFill="1" applyBorder="1" applyAlignment="1">
      <alignment vertical="top" wrapText="1"/>
    </xf>
    <xf numFmtId="0" fontId="20" fillId="0" borderId="41" xfId="0" applyFont="1" applyFill="1" applyBorder="1" applyAlignment="1">
      <alignment vertical="top" wrapText="1"/>
    </xf>
    <xf numFmtId="0" fontId="18" fillId="0" borderId="33" xfId="0" applyFont="1" applyFill="1" applyBorder="1" applyAlignment="1">
      <alignment vertical="top" wrapText="1"/>
    </xf>
    <xf numFmtId="2" fontId="18" fillId="0" borderId="33" xfId="0" applyNumberFormat="1" applyFont="1" applyFill="1" applyBorder="1" applyAlignment="1">
      <alignment vertical="top" wrapText="1"/>
    </xf>
    <xf numFmtId="0" fontId="18" fillId="0" borderId="34" xfId="0" applyFont="1" applyFill="1" applyBorder="1" applyAlignment="1">
      <alignment vertical="top" wrapText="1"/>
    </xf>
    <xf numFmtId="2" fontId="18" fillId="0" borderId="34" xfId="0" applyNumberFormat="1" applyFont="1" applyFill="1" applyBorder="1" applyAlignment="1">
      <alignment vertical="top" wrapText="1"/>
    </xf>
    <xf numFmtId="0" fontId="18" fillId="0" borderId="35" xfId="0" applyFont="1" applyFill="1" applyBorder="1" applyAlignment="1">
      <alignment vertical="top" wrapText="1"/>
    </xf>
    <xf numFmtId="164" fontId="18" fillId="0" borderId="36" xfId="0" applyNumberFormat="1" applyFont="1" applyFill="1" applyBorder="1" applyAlignment="1">
      <alignment vertical="top" wrapText="1"/>
    </xf>
    <xf numFmtId="0" fontId="19" fillId="0" borderId="37" xfId="0" applyFont="1" applyFill="1" applyBorder="1" applyAlignment="1">
      <alignment vertical="top" wrapText="1"/>
    </xf>
    <xf numFmtId="0" fontId="19" fillId="0" borderId="32" xfId="0" applyFont="1" applyFill="1" applyBorder="1" applyAlignment="1">
      <alignment vertical="top" wrapText="1"/>
    </xf>
    <xf numFmtId="2" fontId="19" fillId="0" borderId="32" xfId="0" applyNumberFormat="1" applyFont="1" applyFill="1" applyBorder="1" applyAlignment="1">
      <alignment vertical="top" wrapText="1"/>
    </xf>
    <xf numFmtId="0" fontId="0" fillId="0" borderId="39" xfId="0" applyFill="1" applyBorder="1" applyAlignment="1">
      <alignment vertical="top" wrapText="1"/>
    </xf>
    <xf numFmtId="0" fontId="0" fillId="0" borderId="40" xfId="0" applyFill="1" applyBorder="1" applyAlignment="1">
      <alignment vertical="top" wrapText="1"/>
    </xf>
    <xf numFmtId="2" fontId="0" fillId="0" borderId="40" xfId="0" applyNumberFormat="1" applyFill="1" applyBorder="1" applyAlignment="1">
      <alignment vertical="top" wrapText="1"/>
    </xf>
    <xf numFmtId="0" fontId="0" fillId="0" borderId="41" xfId="0" applyFill="1" applyBorder="1" applyAlignment="1">
      <alignment vertical="top" wrapText="1"/>
    </xf>
    <xf numFmtId="0" fontId="19" fillId="0" borderId="43" xfId="0" applyFont="1" applyFill="1" applyBorder="1" applyAlignment="1">
      <alignment vertical="top"/>
    </xf>
    <xf numFmtId="1" fontId="0" fillId="0" borderId="43" xfId="0" applyNumberFormat="1" applyFill="1" applyBorder="1" applyAlignment="1">
      <alignment vertical="top"/>
    </xf>
    <xf numFmtId="49" fontId="0" fillId="0" borderId="43" xfId="0" applyNumberFormat="1" applyFill="1" applyBorder="1" applyAlignment="1">
      <alignment vertical="top"/>
    </xf>
    <xf numFmtId="0" fontId="0" fillId="0" borderId="43" xfId="0" applyFill="1" applyBorder="1" applyAlignment="1">
      <alignment vertical="top"/>
    </xf>
    <xf numFmtId="166" fontId="0" fillId="0" borderId="43" xfId="0" applyNumberFormat="1" applyFill="1" applyBorder="1" applyAlignment="1">
      <alignment vertical="top"/>
    </xf>
    <xf numFmtId="2" fontId="0" fillId="0" borderId="43" xfId="0" applyNumberFormat="1" applyFill="1" applyBorder="1" applyAlignment="1">
      <alignment vertical="top"/>
    </xf>
    <xf numFmtId="0" fontId="19" fillId="0" borderId="8" xfId="0" applyFont="1" applyFill="1" applyBorder="1" applyAlignment="1">
      <alignment vertical="top"/>
    </xf>
    <xf numFmtId="1" fontId="0" fillId="0" borderId="8" xfId="0" applyNumberFormat="1" applyFill="1" applyBorder="1" applyAlignment="1">
      <alignment vertical="top"/>
    </xf>
    <xf numFmtId="0" fontId="0" fillId="0" borderId="1" xfId="0" applyFill="1" applyBorder="1" applyAlignment="1">
      <alignment vertical="top"/>
    </xf>
    <xf numFmtId="0" fontId="0" fillId="0" borderId="13" xfId="0" applyFill="1" applyBorder="1" applyAlignment="1">
      <alignment vertical="top"/>
    </xf>
    <xf numFmtId="0" fontId="23" fillId="0" borderId="43" xfId="0" applyFont="1" applyFill="1" applyBorder="1" applyAlignment="1">
      <alignment vertical="top"/>
    </xf>
    <xf numFmtId="0" fontId="0" fillId="0" borderId="43" xfId="0" applyFill="1" applyBorder="1" applyAlignment="1">
      <alignment horizontal="left" vertical="top"/>
    </xf>
    <xf numFmtId="0" fontId="19" fillId="0" borderId="43" xfId="0" applyFont="1" applyFill="1" applyBorder="1" applyAlignment="1">
      <alignment horizontal="left" vertical="top"/>
    </xf>
    <xf numFmtId="0" fontId="23" fillId="0" borderId="8" xfId="0" applyFont="1" applyFill="1" applyBorder="1" applyAlignment="1">
      <alignment vertical="top"/>
    </xf>
    <xf numFmtId="0" fontId="0" fillId="0" borderId="13" xfId="0" applyFill="1" applyBorder="1" applyAlignment="1">
      <alignment horizontal="left" vertical="top"/>
    </xf>
    <xf numFmtId="0" fontId="24" fillId="0" borderId="0" xfId="0" applyFont="1" applyFill="1" applyBorder="1" applyAlignment="1">
      <alignment horizontal="center" vertical="top"/>
    </xf>
    <xf numFmtId="0" fontId="0" fillId="0" borderId="43" xfId="0" applyFont="1" applyFill="1" applyBorder="1" applyAlignment="1">
      <alignment vertical="top"/>
    </xf>
    <xf numFmtId="2" fontId="0" fillId="0" borderId="43" xfId="0" applyNumberFormat="1" applyFont="1" applyFill="1" applyBorder="1" applyAlignment="1">
      <alignment vertical="top"/>
    </xf>
    <xf numFmtId="0" fontId="0" fillId="0" borderId="44" xfId="0" applyFont="1" applyFill="1" applyBorder="1" applyAlignment="1">
      <alignment vertical="top"/>
    </xf>
    <xf numFmtId="0" fontId="0" fillId="0" borderId="45" xfId="0" applyFont="1" applyFill="1" applyBorder="1" applyAlignment="1">
      <alignment vertical="top"/>
    </xf>
    <xf numFmtId="0" fontId="0" fillId="0" borderId="46" xfId="0" applyFont="1" applyFill="1" applyBorder="1" applyAlignment="1">
      <alignment vertical="top"/>
    </xf>
    <xf numFmtId="0" fontId="12" fillId="0" borderId="47" xfId="0" applyFont="1" applyFill="1" applyBorder="1" applyAlignment="1">
      <alignment vertical="top"/>
    </xf>
    <xf numFmtId="0" fontId="12" fillId="0" borderId="48" xfId="0" applyFont="1" applyFill="1" applyBorder="1" applyAlignment="1">
      <alignment vertical="top"/>
    </xf>
    <xf numFmtId="2" fontId="12" fillId="0" borderId="48" xfId="0" applyNumberFormat="1" applyFont="1" applyFill="1" applyBorder="1" applyAlignment="1">
      <alignment vertical="top"/>
    </xf>
    <xf numFmtId="0" fontId="0" fillId="0" borderId="49" xfId="0" applyFont="1" applyFill="1" applyBorder="1" applyAlignment="1">
      <alignment vertical="top"/>
    </xf>
    <xf numFmtId="0" fontId="0" fillId="0" borderId="50" xfId="0" applyFont="1" applyFill="1" applyBorder="1" applyAlignment="1">
      <alignment vertical="top"/>
    </xf>
    <xf numFmtId="2" fontId="0" fillId="0" borderId="50" xfId="0" applyNumberFormat="1" applyFont="1" applyFill="1" applyBorder="1" applyAlignment="1">
      <alignment vertical="top"/>
    </xf>
    <xf numFmtId="2" fontId="12" fillId="0" borderId="51" xfId="0" applyNumberFormat="1" applyFont="1" applyFill="1" applyBorder="1" applyAlignment="1">
      <alignment vertical="top"/>
    </xf>
    <xf numFmtId="0" fontId="12" fillId="0" borderId="44" xfId="0" applyFont="1" applyFill="1" applyBorder="1" applyAlignment="1">
      <alignment horizontal="center" vertical="top" wrapText="1"/>
    </xf>
    <xf numFmtId="0" fontId="12" fillId="0" borderId="43" xfId="0" applyFont="1" applyFill="1" applyBorder="1" applyAlignment="1">
      <alignment horizontal="center" vertical="top" wrapText="1"/>
    </xf>
    <xf numFmtId="0" fontId="12" fillId="0" borderId="50" xfId="0" applyFont="1" applyFill="1" applyBorder="1" applyAlignment="1">
      <alignment horizontal="center" vertical="top" wrapText="1"/>
    </xf>
    <xf numFmtId="0" fontId="0" fillId="0" borderId="44" xfId="0" applyFont="1" applyFill="1" applyBorder="1" applyAlignment="1">
      <alignment horizontal="center" vertical="top"/>
    </xf>
    <xf numFmtId="0" fontId="0" fillId="0" borderId="43" xfId="0" applyFont="1" applyFill="1" applyBorder="1" applyAlignment="1">
      <alignment horizontal="center" vertical="top"/>
    </xf>
    <xf numFmtId="0" fontId="0" fillId="0" borderId="50" xfId="0" applyFont="1" applyFill="1" applyBorder="1" applyAlignment="1">
      <alignment horizontal="center" vertical="top"/>
    </xf>
    <xf numFmtId="0" fontId="12" fillId="0" borderId="45" xfId="0" applyFont="1" applyFill="1" applyBorder="1" applyAlignment="1">
      <alignment vertical="top"/>
    </xf>
    <xf numFmtId="0" fontId="12" fillId="0" borderId="46" xfId="0" applyFont="1" applyFill="1" applyBorder="1" applyAlignment="1">
      <alignment vertical="top"/>
    </xf>
    <xf numFmtId="0" fontId="12" fillId="0" borderId="49" xfId="0"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activeCell="J3" sqref="J3"/>
    </sheetView>
  </sheetViews>
  <sheetFormatPr defaultRowHeight="15"/>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c r="A1" s="51" t="s">
        <v>23</v>
      </c>
      <c r="B1" s="51"/>
      <c r="C1" s="51"/>
      <c r="D1" s="51"/>
      <c r="E1" s="51"/>
      <c r="F1" s="51"/>
      <c r="G1" s="51"/>
      <c r="H1" s="51"/>
      <c r="I1" s="51"/>
      <c r="J1" s="51"/>
      <c r="K1" s="51"/>
    </row>
    <row r="2" spans="1:11" ht="24" customHeight="1">
      <c r="A2" s="52" t="s">
        <v>0</v>
      </c>
      <c r="B2" s="52"/>
      <c r="C2" s="52"/>
      <c r="D2" s="52"/>
      <c r="E2" s="52"/>
      <c r="F2" s="52"/>
      <c r="G2" s="52"/>
      <c r="H2" s="52"/>
      <c r="I2" s="52"/>
      <c r="J2" s="52"/>
      <c r="K2" s="52"/>
    </row>
    <row r="3" spans="1:11" ht="17.100000000000001" customHeight="1">
      <c r="A3" s="5" t="s">
        <v>7</v>
      </c>
      <c r="B3" s="46" t="s">
        <v>1</v>
      </c>
      <c r="C3" s="46"/>
      <c r="D3" s="46"/>
      <c r="E3" s="46"/>
      <c r="F3" s="46"/>
      <c r="G3" s="46"/>
      <c r="H3" s="46"/>
      <c r="I3" s="46"/>
      <c r="J3" s="42" t="s">
        <v>128</v>
      </c>
      <c r="K3" s="29"/>
    </row>
    <row r="4" spans="1:11" ht="17.100000000000001" customHeight="1">
      <c r="A4" s="5" t="s">
        <v>8</v>
      </c>
      <c r="B4" s="46" t="s">
        <v>2</v>
      </c>
      <c r="C4" s="46"/>
      <c r="D4" s="46"/>
      <c r="E4" s="46"/>
      <c r="F4" s="46"/>
      <c r="G4" s="46"/>
      <c r="H4" s="46"/>
      <c r="I4" s="46"/>
      <c r="J4" s="50"/>
      <c r="K4" s="50"/>
    </row>
    <row r="5" spans="1:11" ht="17.100000000000001" customHeight="1">
      <c r="A5" s="5" t="s">
        <v>9</v>
      </c>
      <c r="B5" s="46" t="s">
        <v>24</v>
      </c>
      <c r="C5" s="46"/>
      <c r="D5" s="46"/>
      <c r="E5" s="46"/>
      <c r="F5" s="46"/>
      <c r="G5" s="46"/>
      <c r="H5" s="46"/>
      <c r="I5" s="46"/>
      <c r="J5" s="50"/>
      <c r="K5" s="50"/>
    </row>
    <row r="6" spans="1:11" ht="17.100000000000001" customHeight="1">
      <c r="B6" s="2" t="s">
        <v>3</v>
      </c>
      <c r="C6" s="46" t="s">
        <v>4</v>
      </c>
      <c r="D6" s="46"/>
      <c r="E6" s="46"/>
      <c r="F6" s="46"/>
      <c r="G6" s="46"/>
      <c r="H6" s="46"/>
      <c r="I6" s="46"/>
      <c r="J6" s="121" t="s">
        <v>129</v>
      </c>
      <c r="K6" s="50"/>
    </row>
    <row r="7" spans="1:11" ht="17.100000000000001" customHeight="1">
      <c r="B7" s="2" t="s">
        <v>5</v>
      </c>
      <c r="C7" s="46" t="s">
        <v>6</v>
      </c>
      <c r="D7" s="46"/>
      <c r="E7" s="46"/>
      <c r="F7" s="46"/>
      <c r="G7" s="46"/>
      <c r="H7" s="46"/>
      <c r="I7" s="46"/>
      <c r="J7" s="50"/>
      <c r="K7" s="50"/>
    </row>
    <row r="8" spans="1:11" ht="17.100000000000001" customHeight="1">
      <c r="A8" s="7" t="s">
        <v>10</v>
      </c>
      <c r="B8" s="1" t="s">
        <v>11</v>
      </c>
    </row>
    <row r="10" spans="1:11">
      <c r="B10" s="3"/>
      <c r="C10" s="48" t="s">
        <v>12</v>
      </c>
      <c r="D10" s="48"/>
      <c r="E10" s="48"/>
      <c r="F10" s="48"/>
      <c r="G10" s="48"/>
      <c r="H10" s="48"/>
      <c r="I10" s="48"/>
      <c r="J10" s="8" t="s">
        <v>13</v>
      </c>
      <c r="K10" s="8" t="s">
        <v>14</v>
      </c>
    </row>
    <row r="11" spans="1:11" ht="22.5" customHeight="1">
      <c r="B11" s="4" t="s">
        <v>7</v>
      </c>
      <c r="C11" s="49" t="s">
        <v>15</v>
      </c>
      <c r="D11" s="49"/>
      <c r="E11" s="49"/>
      <c r="F11" s="49"/>
      <c r="G11" s="49"/>
      <c r="H11" s="49"/>
      <c r="I11" s="49"/>
      <c r="J11" s="3"/>
      <c r="K11" s="9" t="s">
        <v>25</v>
      </c>
    </row>
    <row r="12" spans="1:11" ht="21" customHeight="1">
      <c r="B12" s="4" t="s">
        <v>8</v>
      </c>
      <c r="C12" s="49" t="s">
        <v>16</v>
      </c>
      <c r="D12" s="49"/>
      <c r="E12" s="49"/>
      <c r="F12" s="49"/>
      <c r="G12" s="49"/>
      <c r="H12" s="49"/>
      <c r="I12" s="49"/>
      <c r="J12" s="3"/>
      <c r="K12" s="9" t="s">
        <v>25</v>
      </c>
    </row>
    <row r="13" spans="1:11" ht="22.5" customHeight="1">
      <c r="B13" s="4" t="s">
        <v>9</v>
      </c>
      <c r="C13" s="49" t="s">
        <v>17</v>
      </c>
      <c r="D13" s="49"/>
      <c r="E13" s="49"/>
      <c r="F13" s="49"/>
      <c r="G13" s="49"/>
      <c r="H13" s="49"/>
      <c r="I13" s="49"/>
      <c r="J13" s="3"/>
      <c r="K13" s="9" t="s">
        <v>25</v>
      </c>
    </row>
    <row r="14" spans="1:11" ht="30" customHeight="1">
      <c r="B14" s="4" t="s">
        <v>10</v>
      </c>
      <c r="C14" s="49" t="s">
        <v>18</v>
      </c>
      <c r="D14" s="49"/>
      <c r="E14" s="49"/>
      <c r="F14" s="49"/>
      <c r="G14" s="49"/>
      <c r="H14" s="49"/>
      <c r="I14" s="49"/>
      <c r="J14" s="3"/>
      <c r="K14" s="9" t="s">
        <v>25</v>
      </c>
    </row>
    <row r="15" spans="1:11" ht="21" customHeight="1">
      <c r="B15" s="4" t="s">
        <v>20</v>
      </c>
      <c r="C15" s="49" t="s">
        <v>19</v>
      </c>
      <c r="D15" s="49"/>
      <c r="E15" s="49"/>
      <c r="F15" s="49"/>
      <c r="G15" s="49"/>
      <c r="H15" s="49"/>
      <c r="I15" s="49"/>
      <c r="J15" s="3"/>
      <c r="K15" s="9" t="s">
        <v>25</v>
      </c>
    </row>
    <row r="17" spans="1:11" ht="80.25" customHeight="1">
      <c r="B17" s="47" t="s">
        <v>22</v>
      </c>
      <c r="C17" s="47"/>
      <c r="D17" s="47"/>
      <c r="E17" s="47"/>
      <c r="F17" s="47"/>
      <c r="G17" s="47"/>
      <c r="H17" s="47"/>
      <c r="I17" s="47"/>
      <c r="J17" s="47"/>
      <c r="K17" s="47"/>
    </row>
    <row r="19" spans="1:11">
      <c r="A19" s="5" t="s">
        <v>20</v>
      </c>
      <c r="B19" s="46" t="s">
        <v>21</v>
      </c>
      <c r="C19" s="46"/>
      <c r="D19" s="46"/>
      <c r="E19" s="46"/>
      <c r="F19" s="46"/>
      <c r="G19" s="46"/>
      <c r="H19" s="46"/>
      <c r="I19" s="46"/>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S11"/>
  <sheetViews>
    <sheetView workbookViewId="0">
      <selection activeCell="A11" sqref="A11:XFD11"/>
    </sheetView>
  </sheetViews>
  <sheetFormatPr defaultRowHeight="12.75"/>
  <cols>
    <col min="1" max="1" width="10.33203125" customWidth="1"/>
    <col min="2" max="2" width="29.5" customWidth="1"/>
    <col min="3" max="9" width="12.83203125" customWidth="1"/>
    <col min="10" max="11" width="15.83203125" customWidth="1"/>
    <col min="12" max="19" width="12.83203125" customWidth="1"/>
  </cols>
  <sheetData>
    <row r="1" spans="1:19" ht="18.75" customHeight="1">
      <c r="A1" s="63" t="s">
        <v>39</v>
      </c>
      <c r="B1" s="63"/>
      <c r="C1" s="63"/>
      <c r="D1" s="63"/>
      <c r="E1" s="63"/>
      <c r="F1" s="63"/>
      <c r="G1" s="63"/>
      <c r="H1" s="63"/>
      <c r="I1" s="63"/>
      <c r="J1" s="63"/>
      <c r="K1" s="63"/>
      <c r="L1" s="63"/>
      <c r="M1" s="63"/>
      <c r="N1" s="63"/>
      <c r="O1" s="63"/>
      <c r="P1" s="63"/>
      <c r="Q1" s="63"/>
      <c r="R1" s="63"/>
      <c r="S1" s="63"/>
    </row>
    <row r="2" spans="1:19" ht="35.25" customHeight="1">
      <c r="A2" s="53" t="s">
        <v>66</v>
      </c>
      <c r="B2" s="53" t="s">
        <v>65</v>
      </c>
      <c r="C2" s="53" t="s">
        <v>64</v>
      </c>
      <c r="D2" s="53" t="s">
        <v>63</v>
      </c>
      <c r="E2" s="53" t="s">
        <v>62</v>
      </c>
      <c r="F2" s="53" t="s">
        <v>61</v>
      </c>
      <c r="G2" s="53" t="s">
        <v>46</v>
      </c>
      <c r="H2" s="53" t="s">
        <v>60</v>
      </c>
      <c r="I2" s="56" t="s">
        <v>59</v>
      </c>
      <c r="J2" s="65"/>
      <c r="K2" s="65"/>
      <c r="L2" s="57"/>
      <c r="M2" s="53" t="s">
        <v>58</v>
      </c>
      <c r="N2" s="53" t="s">
        <v>50</v>
      </c>
      <c r="O2" s="56" t="s">
        <v>57</v>
      </c>
      <c r="P2" s="57"/>
      <c r="Q2" s="56" t="s">
        <v>56</v>
      </c>
      <c r="R2" s="59"/>
      <c r="S2" s="53" t="s">
        <v>55</v>
      </c>
    </row>
    <row r="3" spans="1:19" ht="15.95" customHeight="1">
      <c r="A3" s="64"/>
      <c r="B3" s="62"/>
      <c r="C3" s="64"/>
      <c r="D3" s="62"/>
      <c r="E3" s="64"/>
      <c r="F3" s="64"/>
      <c r="G3" s="62"/>
      <c r="H3" s="62"/>
      <c r="I3" s="56" t="s">
        <v>26</v>
      </c>
      <c r="J3" s="58"/>
      <c r="K3" s="59"/>
      <c r="L3" s="53" t="s">
        <v>69</v>
      </c>
      <c r="M3" s="64"/>
      <c r="N3" s="62"/>
      <c r="O3" s="53" t="s">
        <v>27</v>
      </c>
      <c r="P3" s="53" t="s">
        <v>70</v>
      </c>
      <c r="Q3" s="53" t="s">
        <v>27</v>
      </c>
      <c r="R3" s="53" t="s">
        <v>70</v>
      </c>
      <c r="S3" s="62"/>
    </row>
    <row r="4" spans="1:19" ht="99" customHeight="1">
      <c r="A4" s="55"/>
      <c r="B4" s="54"/>
      <c r="C4" s="55"/>
      <c r="D4" s="54"/>
      <c r="E4" s="55"/>
      <c r="F4" s="55"/>
      <c r="G4" s="54"/>
      <c r="H4" s="54"/>
      <c r="I4" s="11" t="s">
        <v>71</v>
      </c>
      <c r="J4" s="11" t="s">
        <v>68</v>
      </c>
      <c r="K4" s="11" t="s">
        <v>38</v>
      </c>
      <c r="L4" s="54"/>
      <c r="M4" s="55"/>
      <c r="N4" s="54"/>
      <c r="O4" s="55"/>
      <c r="P4" s="54"/>
      <c r="Q4" s="55"/>
      <c r="R4" s="54"/>
      <c r="S4" s="54"/>
    </row>
    <row r="5" spans="1:19" s="16" customFormat="1" ht="29.25" customHeight="1">
      <c r="A5" s="13" t="s">
        <v>40</v>
      </c>
      <c r="B5" s="15" t="s">
        <v>41</v>
      </c>
      <c r="C5" s="13" t="s">
        <v>42</v>
      </c>
      <c r="D5" s="15" t="s">
        <v>43</v>
      </c>
      <c r="E5" s="13" t="s">
        <v>44</v>
      </c>
      <c r="F5" s="13" t="s">
        <v>45</v>
      </c>
      <c r="G5" s="15" t="s">
        <v>67</v>
      </c>
      <c r="H5" s="15" t="s">
        <v>47</v>
      </c>
      <c r="I5" s="56" t="s">
        <v>48</v>
      </c>
      <c r="J5" s="58"/>
      <c r="K5" s="58"/>
      <c r="L5" s="59"/>
      <c r="M5" s="13" t="s">
        <v>49</v>
      </c>
      <c r="N5" s="15" t="s">
        <v>51</v>
      </c>
      <c r="O5" s="60" t="s">
        <v>52</v>
      </c>
      <c r="P5" s="61"/>
      <c r="Q5" s="60" t="s">
        <v>53</v>
      </c>
      <c r="R5" s="61"/>
      <c r="S5" s="15" t="s">
        <v>54</v>
      </c>
    </row>
    <row r="6" spans="1:19" s="131" customFormat="1" ht="20.25" customHeight="1">
      <c r="A6" s="122" t="s">
        <v>28</v>
      </c>
      <c r="B6" s="123" t="s">
        <v>29</v>
      </c>
      <c r="C6" s="124">
        <v>10</v>
      </c>
      <c r="D6" s="125">
        <v>7406400</v>
      </c>
      <c r="E6" s="125">
        <v>0</v>
      </c>
      <c r="F6" s="124"/>
      <c r="G6" s="125">
        <f>SUM(D6:F6)</f>
        <v>7406400</v>
      </c>
      <c r="H6" s="126">
        <f>(G6/(G11-G9))*100</f>
        <v>71.767441860465127</v>
      </c>
      <c r="I6" s="125">
        <v>7406400</v>
      </c>
      <c r="J6" s="126"/>
      <c r="K6" s="126">
        <f>(I6+J6)</f>
        <v>7406400</v>
      </c>
      <c r="L6" s="126">
        <f>(K6/K11)*100</f>
        <v>71.767441860465127</v>
      </c>
      <c r="M6" s="125">
        <v>0</v>
      </c>
      <c r="N6" s="127">
        <f>(G6+M6)/(G11+M11-G9)*100</f>
        <v>71.767441860465127</v>
      </c>
      <c r="O6" s="128">
        <v>0</v>
      </c>
      <c r="P6" s="129"/>
      <c r="Q6" s="128">
        <v>0</v>
      </c>
      <c r="R6" s="129"/>
      <c r="S6" s="130">
        <v>7406400</v>
      </c>
    </row>
    <row r="7" spans="1:19" s="131" customFormat="1" ht="18" customHeight="1">
      <c r="A7" s="122" t="s">
        <v>30</v>
      </c>
      <c r="B7" s="123" t="s">
        <v>31</v>
      </c>
      <c r="C7" s="124">
        <v>209</v>
      </c>
      <c r="D7" s="125">
        <v>2913600</v>
      </c>
      <c r="E7" s="125">
        <v>0</v>
      </c>
      <c r="F7" s="124"/>
      <c r="G7" s="125">
        <f>SUM(D7:F7)</f>
        <v>2913600</v>
      </c>
      <c r="H7" s="126">
        <f>(G7/(G11-G9))*100</f>
        <v>28.232558139534884</v>
      </c>
      <c r="I7" s="125">
        <v>2913600</v>
      </c>
      <c r="J7" s="126"/>
      <c r="K7" s="126">
        <f>(I7+J7)</f>
        <v>2913600</v>
      </c>
      <c r="L7" s="126">
        <f>(K7/K11)*100</f>
        <v>28.232558139534884</v>
      </c>
      <c r="M7" s="125">
        <v>0</v>
      </c>
      <c r="N7" s="127">
        <f>(G7+M7)/(G11+M11-G9)*100</f>
        <v>28.232558139534884</v>
      </c>
      <c r="O7" s="128">
        <v>0</v>
      </c>
      <c r="P7" s="132"/>
      <c r="Q7" s="128">
        <v>0</v>
      </c>
      <c r="R7" s="129"/>
      <c r="S7" s="133">
        <v>2913599</v>
      </c>
    </row>
    <row r="8" spans="1:19" ht="18.75" customHeight="1">
      <c r="A8" s="14" t="s">
        <v>32</v>
      </c>
      <c r="B8" s="12" t="s">
        <v>33</v>
      </c>
      <c r="C8" s="22"/>
      <c r="D8" s="22"/>
      <c r="E8" s="22"/>
      <c r="F8" s="22"/>
      <c r="G8" s="22">
        <f>SUM(D8:F8)</f>
        <v>0</v>
      </c>
      <c r="H8" s="22"/>
      <c r="I8" s="22"/>
      <c r="J8" s="22"/>
      <c r="K8" s="22"/>
      <c r="L8" s="22"/>
      <c r="M8" s="22"/>
      <c r="N8" s="21"/>
      <c r="O8" s="23"/>
      <c r="P8" s="23"/>
      <c r="Q8" s="26"/>
      <c r="R8" s="26"/>
      <c r="S8" s="28"/>
    </row>
    <row r="9" spans="1:19" s="131" customFormat="1" ht="17.25" customHeight="1">
      <c r="A9" s="122" t="s">
        <v>34</v>
      </c>
      <c r="B9" s="123" t="s">
        <v>35</v>
      </c>
      <c r="C9" s="124">
        <v>0</v>
      </c>
      <c r="D9" s="125"/>
      <c r="E9" s="125"/>
      <c r="F9" s="125">
        <v>0</v>
      </c>
      <c r="G9" s="125">
        <f>SUM(D9:F9)</f>
        <v>0</v>
      </c>
      <c r="H9" s="124"/>
      <c r="I9" s="125">
        <v>0</v>
      </c>
      <c r="J9" s="126"/>
      <c r="K9" s="125">
        <f>(I9+J9)</f>
        <v>0</v>
      </c>
      <c r="L9" s="126">
        <f>(K9/K11)*100</f>
        <v>0</v>
      </c>
      <c r="M9" s="124"/>
      <c r="N9" s="127"/>
      <c r="O9" s="128">
        <v>0</v>
      </c>
      <c r="P9" s="132"/>
      <c r="Q9" s="128">
        <v>0</v>
      </c>
      <c r="R9" s="129"/>
      <c r="S9" s="133">
        <v>0</v>
      </c>
    </row>
    <row r="10" spans="1:19" s="131" customFormat="1" ht="20.25" customHeight="1">
      <c r="A10" s="122" t="s">
        <v>36</v>
      </c>
      <c r="B10" s="123" t="s">
        <v>37</v>
      </c>
      <c r="C10" s="124">
        <v>0</v>
      </c>
      <c r="D10" s="134">
        <v>0</v>
      </c>
      <c r="E10" s="125">
        <v>0</v>
      </c>
      <c r="F10" s="125"/>
      <c r="G10" s="125">
        <f>SUM(D10:F10)</f>
        <v>0</v>
      </c>
      <c r="H10" s="126">
        <f>(G10/(G11-G9))*100</f>
        <v>0</v>
      </c>
      <c r="I10" s="134">
        <v>0</v>
      </c>
      <c r="J10" s="126"/>
      <c r="K10" s="125">
        <f>(I10+J10)</f>
        <v>0</v>
      </c>
      <c r="L10" s="126">
        <f>(K10/K11)*100</f>
        <v>0</v>
      </c>
      <c r="M10" s="124">
        <v>0</v>
      </c>
      <c r="N10" s="127">
        <f>(G10+M10)/(G11+M11-G9)*100</f>
        <v>0</v>
      </c>
      <c r="O10" s="132">
        <v>0</v>
      </c>
      <c r="P10" s="132"/>
      <c r="Q10" s="132">
        <v>0</v>
      </c>
      <c r="R10" s="129"/>
      <c r="S10" s="133">
        <v>0</v>
      </c>
    </row>
    <row r="11" spans="1:19" s="143" customFormat="1" ht="18" customHeight="1">
      <c r="A11" s="135"/>
      <c r="B11" s="135" t="s">
        <v>38</v>
      </c>
      <c r="C11" s="136">
        <f>SUM(C6:C10)</f>
        <v>219</v>
      </c>
      <c r="D11" s="137">
        <f>SUM(D6:D10)</f>
        <v>10320000</v>
      </c>
      <c r="E11" s="137">
        <f>SUM(E6:E10)</f>
        <v>0</v>
      </c>
      <c r="F11" s="136">
        <f>SUM(F6:F10)</f>
        <v>0</v>
      </c>
      <c r="G11" s="137">
        <f>SUM(G6:G10)</f>
        <v>10320000</v>
      </c>
      <c r="H11" s="138">
        <f>SUM(H6:H10)</f>
        <v>100.00000000000001</v>
      </c>
      <c r="I11" s="137">
        <f>SUM(I6:I10)</f>
        <v>10320000</v>
      </c>
      <c r="J11" s="138">
        <f>SUM(J6:J10)</f>
        <v>0</v>
      </c>
      <c r="K11" s="138">
        <f>SUM(K6:K10)</f>
        <v>10320000</v>
      </c>
      <c r="L11" s="138">
        <f>SUM(L6:L10)</f>
        <v>100.00000000000001</v>
      </c>
      <c r="M11" s="137">
        <f>SUM(M6:M10)</f>
        <v>0</v>
      </c>
      <c r="N11" s="139">
        <f>SUM(N6:N10)</f>
        <v>100.00000000000001</v>
      </c>
      <c r="O11" s="140">
        <f>SUM(O6:O10)</f>
        <v>0</v>
      </c>
      <c r="P11" s="141">
        <f>SUM(P6:P10)</f>
        <v>0</v>
      </c>
      <c r="Q11" s="140">
        <f>SUM(Q6:Q10)</f>
        <v>0</v>
      </c>
      <c r="R11" s="141">
        <f>SUM(R6:R10)</f>
        <v>0</v>
      </c>
      <c r="S11" s="142">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dimension ref="A1:V33"/>
  <sheetViews>
    <sheetView topLeftCell="A3" workbookViewId="0">
      <selection activeCell="G6" sqref="G6:V29"/>
    </sheetView>
  </sheetViews>
  <sheetFormatPr defaultRowHeight="12"/>
  <cols>
    <col min="1" max="2" width="5.33203125" style="20" customWidth="1"/>
    <col min="3" max="3" width="40.83203125" style="10" customWidth="1"/>
    <col min="4" max="4" width="25" style="10" customWidth="1"/>
    <col min="5" max="5" width="16.5" style="24" customWidth="1"/>
    <col min="6" max="6" width="8.83203125" style="147" customWidth="1"/>
    <col min="7" max="10" width="15.83203125" style="147" customWidth="1"/>
    <col min="11" max="11" width="15.83203125" style="25" customWidth="1"/>
    <col min="12" max="14" width="15.83203125" style="147" customWidth="1"/>
    <col min="15" max="15" width="15.83203125" style="25" customWidth="1"/>
    <col min="16" max="16" width="15.83203125" style="147" customWidth="1"/>
    <col min="17" max="17" width="15.83203125" style="25" customWidth="1"/>
    <col min="18" max="18" width="15.83203125" style="147" customWidth="1"/>
    <col min="19" max="19" width="15.83203125" style="25" customWidth="1"/>
    <col min="20" max="20" width="15.83203125" style="147" customWidth="1"/>
    <col min="21" max="21" width="15.83203125" style="25" customWidth="1"/>
    <col min="22" max="22" width="15.83203125" style="147" customWidth="1"/>
    <col min="23" max="16384" width="9.33203125" style="20"/>
  </cols>
  <sheetData>
    <row r="1" spans="1:22" ht="21" customHeight="1">
      <c r="A1" s="73" t="s">
        <v>72</v>
      </c>
      <c r="B1" s="73"/>
      <c r="C1" s="73"/>
      <c r="D1" s="74"/>
      <c r="E1" s="73"/>
      <c r="F1" s="73"/>
      <c r="G1" s="73"/>
      <c r="H1" s="73"/>
      <c r="I1" s="73"/>
      <c r="J1" s="73"/>
      <c r="K1" s="73"/>
      <c r="L1" s="73"/>
      <c r="M1" s="73"/>
      <c r="N1" s="73"/>
      <c r="O1" s="73"/>
      <c r="P1" s="73"/>
      <c r="Q1" s="73"/>
      <c r="R1" s="73"/>
      <c r="S1" s="73"/>
      <c r="T1" s="73"/>
      <c r="U1" s="73"/>
      <c r="V1" s="73"/>
    </row>
    <row r="2" spans="1:22" ht="66" customHeight="1">
      <c r="A2" s="75"/>
      <c r="B2" s="76"/>
      <c r="C2" s="82" t="s">
        <v>77</v>
      </c>
      <c r="D2" s="72" t="s">
        <v>126</v>
      </c>
      <c r="E2" s="85" t="s">
        <v>78</v>
      </c>
      <c r="F2" s="144" t="s">
        <v>100</v>
      </c>
      <c r="G2" s="144" t="s">
        <v>63</v>
      </c>
      <c r="H2" s="144" t="s">
        <v>79</v>
      </c>
      <c r="I2" s="144" t="s">
        <v>80</v>
      </c>
      <c r="J2" s="144" t="s">
        <v>81</v>
      </c>
      <c r="K2" s="68" t="s">
        <v>86</v>
      </c>
      <c r="L2" s="66" t="s">
        <v>83</v>
      </c>
      <c r="M2" s="88"/>
      <c r="N2" s="88"/>
      <c r="O2" s="67"/>
      <c r="P2" s="144" t="s">
        <v>58</v>
      </c>
      <c r="Q2" s="68" t="s">
        <v>85</v>
      </c>
      <c r="R2" s="66" t="s">
        <v>57</v>
      </c>
      <c r="S2" s="67"/>
      <c r="T2" s="66" t="s">
        <v>56</v>
      </c>
      <c r="U2" s="67"/>
      <c r="V2" s="144" t="s">
        <v>84</v>
      </c>
    </row>
    <row r="3" spans="1:22" ht="27" customHeight="1">
      <c r="A3" s="77"/>
      <c r="B3" s="78"/>
      <c r="C3" s="83"/>
      <c r="D3" s="72"/>
      <c r="E3" s="86"/>
      <c r="F3" s="145"/>
      <c r="G3" s="145"/>
      <c r="H3" s="145"/>
      <c r="I3" s="145"/>
      <c r="J3" s="145"/>
      <c r="K3" s="89"/>
      <c r="L3" s="148" t="s">
        <v>26</v>
      </c>
      <c r="M3" s="149"/>
      <c r="N3" s="150"/>
      <c r="O3" s="68" t="s">
        <v>73</v>
      </c>
      <c r="P3" s="145"/>
      <c r="Q3" s="89"/>
      <c r="R3" s="144" t="s">
        <v>27</v>
      </c>
      <c r="S3" s="68" t="s">
        <v>70</v>
      </c>
      <c r="T3" s="144" t="s">
        <v>27</v>
      </c>
      <c r="U3" s="70" t="s">
        <v>76</v>
      </c>
      <c r="V3" s="145"/>
    </row>
    <row r="4" spans="1:22" ht="69" customHeight="1">
      <c r="A4" s="79"/>
      <c r="B4" s="80"/>
      <c r="C4" s="84"/>
      <c r="D4" s="72"/>
      <c r="E4" s="87"/>
      <c r="F4" s="146"/>
      <c r="G4" s="146"/>
      <c r="H4" s="146"/>
      <c r="I4" s="146"/>
      <c r="J4" s="146"/>
      <c r="K4" s="69"/>
      <c r="L4" s="151" t="s">
        <v>74</v>
      </c>
      <c r="M4" s="151" t="s">
        <v>75</v>
      </c>
      <c r="N4" s="151" t="s">
        <v>38</v>
      </c>
      <c r="O4" s="69"/>
      <c r="P4" s="146"/>
      <c r="Q4" s="69"/>
      <c r="R4" s="146"/>
      <c r="S4" s="69"/>
      <c r="T4" s="146"/>
      <c r="U4" s="71"/>
      <c r="V4" s="146"/>
    </row>
    <row r="5" spans="1:22" s="24" customFormat="1" ht="18.75" customHeight="1">
      <c r="A5" s="75"/>
      <c r="B5" s="76"/>
      <c r="C5" s="43" t="s">
        <v>40</v>
      </c>
      <c r="D5" s="43"/>
      <c r="E5" s="163" t="s">
        <v>41</v>
      </c>
      <c r="F5" s="164" t="s">
        <v>42</v>
      </c>
      <c r="G5" s="165" t="s">
        <v>43</v>
      </c>
      <c r="H5" s="164" t="s">
        <v>44</v>
      </c>
      <c r="I5" s="164" t="s">
        <v>45</v>
      </c>
      <c r="J5" s="165" t="s">
        <v>87</v>
      </c>
      <c r="K5" s="166" t="s">
        <v>47</v>
      </c>
      <c r="L5" s="60" t="s">
        <v>48</v>
      </c>
      <c r="M5" s="167"/>
      <c r="N5" s="167"/>
      <c r="O5" s="61"/>
      <c r="P5" s="164" t="s">
        <v>49</v>
      </c>
      <c r="Q5" s="166" t="s">
        <v>51</v>
      </c>
      <c r="R5" s="60" t="s">
        <v>52</v>
      </c>
      <c r="S5" s="61"/>
      <c r="T5" s="60" t="s">
        <v>53</v>
      </c>
      <c r="U5" s="61"/>
      <c r="V5" s="165" t="s">
        <v>54</v>
      </c>
    </row>
    <row r="6" spans="1:22" s="152" customFormat="1" ht="20.100000000000001" customHeight="1">
      <c r="A6" s="162">
        <v>1</v>
      </c>
      <c r="B6" s="155"/>
      <c r="C6" s="156" t="s">
        <v>130</v>
      </c>
      <c r="D6" s="156"/>
      <c r="E6" s="156"/>
      <c r="F6" s="157"/>
      <c r="G6" s="157"/>
      <c r="H6" s="157"/>
      <c r="I6" s="157"/>
      <c r="J6" s="157"/>
      <c r="K6" s="158"/>
      <c r="L6" s="157"/>
      <c r="M6" s="157"/>
      <c r="N6" s="157"/>
      <c r="O6" s="158"/>
      <c r="P6" s="157"/>
      <c r="Q6" s="158"/>
      <c r="R6" s="159"/>
      <c r="S6" s="160"/>
      <c r="T6" s="159"/>
      <c r="U6" s="160"/>
      <c r="V6" s="161"/>
    </row>
    <row r="7" spans="1:22" s="153" customFormat="1" ht="20.100000000000001" customHeight="1">
      <c r="A7" s="168"/>
      <c r="B7" s="169" t="s">
        <v>131</v>
      </c>
      <c r="C7" s="169" t="s">
        <v>132</v>
      </c>
      <c r="D7" s="169"/>
      <c r="E7" s="169"/>
      <c r="F7" s="170">
        <v>10</v>
      </c>
      <c r="G7" s="170">
        <f>SUM(G8:G17)</f>
        <v>7406400</v>
      </c>
      <c r="H7" s="170">
        <f>SUM(H8:H17)</f>
        <v>0</v>
      </c>
      <c r="I7" s="170">
        <f>SUM(I8:I17)</f>
        <v>0</v>
      </c>
      <c r="J7" s="170">
        <f>G7+H7+I7</f>
        <v>7406400</v>
      </c>
      <c r="K7" s="171">
        <f>(J7/('Table I'!G11-'Table I'!G9)*100)</f>
        <v>71.767441860465127</v>
      </c>
      <c r="L7" s="170">
        <f>SUM(L8:L17)</f>
        <v>7406400</v>
      </c>
      <c r="M7" s="170">
        <f>SUM(M8:M17)</f>
        <v>0</v>
      </c>
      <c r="N7" s="170">
        <f>L7+M7</f>
        <v>7406400</v>
      </c>
      <c r="O7" s="171">
        <f>(N7)/'Table I'!K11*100</f>
        <v>71.767441860465127</v>
      </c>
      <c r="P7" s="170">
        <f>SUM(P8:P17)</f>
        <v>0</v>
      </c>
      <c r="Q7" s="171">
        <f>(P7+J7)/(P29+'Table I'!G11-'Table I'!G9)*100</f>
        <v>71.767441860465127</v>
      </c>
      <c r="R7" s="170">
        <f>SUM(R8:R17)</f>
        <v>0</v>
      </c>
      <c r="S7" s="171">
        <f>(R7)/'Table I'!G6*100</f>
        <v>0</v>
      </c>
      <c r="T7" s="170">
        <f>SUM(T8:T17)</f>
        <v>0</v>
      </c>
      <c r="U7" s="171">
        <f>(T7)/'Table I'!G6*100</f>
        <v>0</v>
      </c>
      <c r="V7" s="170">
        <f>SUM(V8:V17)</f>
        <v>7406400</v>
      </c>
    </row>
    <row r="8" spans="1:22" ht="20.100000000000001" customHeight="1">
      <c r="A8" s="172"/>
      <c r="B8" s="173"/>
      <c r="C8" s="173" t="s">
        <v>133</v>
      </c>
      <c r="D8" s="173"/>
      <c r="E8" s="173" t="s">
        <v>134</v>
      </c>
      <c r="F8" s="174"/>
      <c r="G8" s="174">
        <v>1634364</v>
      </c>
      <c r="H8" s="174">
        <v>0</v>
      </c>
      <c r="I8" s="174"/>
      <c r="J8" s="174">
        <f>G8+H8+I8</f>
        <v>1634364</v>
      </c>
      <c r="K8" s="175">
        <f>(J8/('Table I'!G11-'Table I'!G9)*100)</f>
        <v>15.836860465116279</v>
      </c>
      <c r="L8" s="174">
        <v>1634364</v>
      </c>
      <c r="M8" s="174"/>
      <c r="N8" s="174">
        <f>L8+M8</f>
        <v>1634364</v>
      </c>
      <c r="O8" s="175">
        <f>(N8)/'Table I'!K11*100</f>
        <v>15.836860465116279</v>
      </c>
      <c r="P8" s="174">
        <v>0</v>
      </c>
      <c r="Q8" s="175">
        <f>(P8+J8)/(P29+'Table I'!G11-'Table I'!G9)*100</f>
        <v>15.836860465116279</v>
      </c>
      <c r="R8" s="174">
        <v>0</v>
      </c>
      <c r="S8" s="175">
        <f>(R8)/'Table I'!G6*100</f>
        <v>0</v>
      </c>
      <c r="T8" s="174">
        <v>0</v>
      </c>
      <c r="U8" s="175">
        <f>(T8)/'Table I'!G6*100</f>
        <v>0</v>
      </c>
      <c r="V8" s="174">
        <v>1634364</v>
      </c>
    </row>
    <row r="9" spans="1:22" ht="20.100000000000001" customHeight="1">
      <c r="A9" s="172"/>
      <c r="B9" s="173"/>
      <c r="C9" s="173" t="s">
        <v>135</v>
      </c>
      <c r="D9" s="173"/>
      <c r="E9" s="173" t="s">
        <v>136</v>
      </c>
      <c r="F9" s="174"/>
      <c r="G9" s="174">
        <v>1601964</v>
      </c>
      <c r="H9" s="174">
        <v>0</v>
      </c>
      <c r="I9" s="174"/>
      <c r="J9" s="174">
        <f>G9+H9+I9</f>
        <v>1601964</v>
      </c>
      <c r="K9" s="175">
        <f>(J9/('Table I'!G11-'Table I'!G9)*100)</f>
        <v>15.522906976744185</v>
      </c>
      <c r="L9" s="174">
        <v>1601964</v>
      </c>
      <c r="M9" s="174"/>
      <c r="N9" s="174">
        <f>L9+M9</f>
        <v>1601964</v>
      </c>
      <c r="O9" s="175">
        <f>(N9)/'Table I'!K11*100</f>
        <v>15.522906976744185</v>
      </c>
      <c r="P9" s="174">
        <v>0</v>
      </c>
      <c r="Q9" s="175">
        <f>(P9+J9)/(P29+'Table I'!G11-'Table I'!G9)*100</f>
        <v>15.522906976744185</v>
      </c>
      <c r="R9" s="174">
        <v>0</v>
      </c>
      <c r="S9" s="175">
        <f>(R9)/'Table I'!G6*100</f>
        <v>0</v>
      </c>
      <c r="T9" s="174">
        <v>0</v>
      </c>
      <c r="U9" s="175">
        <f>(T9)/'Table I'!G6*100</f>
        <v>0</v>
      </c>
      <c r="V9" s="174">
        <v>1601964</v>
      </c>
    </row>
    <row r="10" spans="1:22" ht="20.100000000000001" customHeight="1">
      <c r="A10" s="172"/>
      <c r="B10" s="173"/>
      <c r="C10" s="173" t="s">
        <v>137</v>
      </c>
      <c r="D10" s="173"/>
      <c r="E10" s="173" t="s">
        <v>138</v>
      </c>
      <c r="F10" s="174"/>
      <c r="G10" s="174">
        <v>1429164</v>
      </c>
      <c r="H10" s="174">
        <v>0</v>
      </c>
      <c r="I10" s="174"/>
      <c r="J10" s="174">
        <f>G10+H10+I10</f>
        <v>1429164</v>
      </c>
      <c r="K10" s="175">
        <f>(J10/('Table I'!G11-'Table I'!G9)*100)</f>
        <v>13.848488372093023</v>
      </c>
      <c r="L10" s="174">
        <v>1429164</v>
      </c>
      <c r="M10" s="174"/>
      <c r="N10" s="174">
        <f>L10+M10</f>
        <v>1429164</v>
      </c>
      <c r="O10" s="175">
        <f>(N10)/'Table I'!K11*100</f>
        <v>13.848488372093023</v>
      </c>
      <c r="P10" s="174">
        <v>0</v>
      </c>
      <c r="Q10" s="175">
        <f>(P10+J10)/(P29+'Table I'!G11-'Table I'!G9)*100</f>
        <v>13.848488372093023</v>
      </c>
      <c r="R10" s="174">
        <v>0</v>
      </c>
      <c r="S10" s="175">
        <f>(R10)/'Table I'!G6*100</f>
        <v>0</v>
      </c>
      <c r="T10" s="174">
        <v>0</v>
      </c>
      <c r="U10" s="175">
        <f>(T10)/'Table I'!G6*100</f>
        <v>0</v>
      </c>
      <c r="V10" s="174">
        <v>1429164</v>
      </c>
    </row>
    <row r="11" spans="1:22" ht="20.100000000000001" customHeight="1">
      <c r="A11" s="172"/>
      <c r="B11" s="173"/>
      <c r="C11" s="173" t="s">
        <v>139</v>
      </c>
      <c r="D11" s="173"/>
      <c r="E11" s="173" t="s">
        <v>140</v>
      </c>
      <c r="F11" s="174"/>
      <c r="G11" s="174">
        <v>1349964</v>
      </c>
      <c r="H11" s="174">
        <v>0</v>
      </c>
      <c r="I11" s="174"/>
      <c r="J11" s="174">
        <f>G11+H11+I11</f>
        <v>1349964</v>
      </c>
      <c r="K11" s="175">
        <f>(J11/('Table I'!G11-'Table I'!G9)*100)</f>
        <v>13.081046511627905</v>
      </c>
      <c r="L11" s="174">
        <v>1349964</v>
      </c>
      <c r="M11" s="174"/>
      <c r="N11" s="174">
        <f>L11+M11</f>
        <v>1349964</v>
      </c>
      <c r="O11" s="175">
        <f>(N11)/'Table I'!K11*100</f>
        <v>13.081046511627905</v>
      </c>
      <c r="P11" s="174">
        <v>0</v>
      </c>
      <c r="Q11" s="175">
        <f>(P11+J11)/(P29+'Table I'!G11-'Table I'!G9)*100</f>
        <v>13.081046511627905</v>
      </c>
      <c r="R11" s="174">
        <v>0</v>
      </c>
      <c r="S11" s="175">
        <f>(R11)/'Table I'!G6*100</f>
        <v>0</v>
      </c>
      <c r="T11" s="174">
        <v>0</v>
      </c>
      <c r="U11" s="175">
        <f>(T11)/'Table I'!G6*100</f>
        <v>0</v>
      </c>
      <c r="V11" s="174">
        <v>1349964</v>
      </c>
    </row>
    <row r="12" spans="1:22" ht="20.100000000000001" customHeight="1">
      <c r="A12" s="172"/>
      <c r="B12" s="173"/>
      <c r="C12" s="173" t="s">
        <v>141</v>
      </c>
      <c r="D12" s="173"/>
      <c r="E12" s="173" t="s">
        <v>142</v>
      </c>
      <c r="F12" s="174"/>
      <c r="G12" s="174">
        <v>1184400</v>
      </c>
      <c r="H12" s="174">
        <v>0</v>
      </c>
      <c r="I12" s="174"/>
      <c r="J12" s="174">
        <f>G12+H12+I12</f>
        <v>1184400</v>
      </c>
      <c r="K12" s="175">
        <f>(J12/('Table I'!G11-'Table I'!G9)*100)</f>
        <v>11.476744186046512</v>
      </c>
      <c r="L12" s="174">
        <v>1184400</v>
      </c>
      <c r="M12" s="174"/>
      <c r="N12" s="174">
        <f>L12+M12</f>
        <v>1184400</v>
      </c>
      <c r="O12" s="175">
        <f>(N12)/'Table I'!K11*100</f>
        <v>11.476744186046512</v>
      </c>
      <c r="P12" s="174">
        <v>0</v>
      </c>
      <c r="Q12" s="175">
        <f>(P12+J12)/(P29+'Table I'!G11-'Table I'!G9)*100</f>
        <v>11.476744186046512</v>
      </c>
      <c r="R12" s="174">
        <v>0</v>
      </c>
      <c r="S12" s="175">
        <f>(R12)/'Table I'!G6*100</f>
        <v>0</v>
      </c>
      <c r="T12" s="174">
        <v>0</v>
      </c>
      <c r="U12" s="175">
        <f>(T12)/'Table I'!G6*100</f>
        <v>0</v>
      </c>
      <c r="V12" s="174">
        <v>1184400</v>
      </c>
    </row>
    <row r="13" spans="1:22" ht="20.100000000000001" customHeight="1">
      <c r="A13" s="172"/>
      <c r="B13" s="173"/>
      <c r="C13" s="173" t="s">
        <v>143</v>
      </c>
      <c r="D13" s="173"/>
      <c r="E13" s="173" t="s">
        <v>144</v>
      </c>
      <c r="F13" s="174"/>
      <c r="G13" s="174">
        <v>60036</v>
      </c>
      <c r="H13" s="174">
        <v>0</v>
      </c>
      <c r="I13" s="174"/>
      <c r="J13" s="174">
        <f>G13+H13+I13</f>
        <v>60036</v>
      </c>
      <c r="K13" s="175">
        <f>(J13/('Table I'!G11-'Table I'!G9)*100)</f>
        <v>0.58174418604651168</v>
      </c>
      <c r="L13" s="174">
        <v>60036</v>
      </c>
      <c r="M13" s="174"/>
      <c r="N13" s="174">
        <f>L13+M13</f>
        <v>60036</v>
      </c>
      <c r="O13" s="175">
        <f>(N13)/'Table I'!K11*100</f>
        <v>0.58174418604651168</v>
      </c>
      <c r="P13" s="174">
        <v>0</v>
      </c>
      <c r="Q13" s="175">
        <f>(P13+J13)/(P29+'Table I'!G11-'Table I'!G9)*100</f>
        <v>0.58174418604651168</v>
      </c>
      <c r="R13" s="174">
        <v>0</v>
      </c>
      <c r="S13" s="175">
        <f>(R13)/'Table I'!G6*100</f>
        <v>0</v>
      </c>
      <c r="T13" s="174">
        <v>0</v>
      </c>
      <c r="U13" s="175">
        <f>(T13)/'Table I'!G6*100</f>
        <v>0</v>
      </c>
      <c r="V13" s="174">
        <v>60036</v>
      </c>
    </row>
    <row r="14" spans="1:22" ht="20.100000000000001" customHeight="1">
      <c r="A14" s="172"/>
      <c r="B14" s="173"/>
      <c r="C14" s="173" t="s">
        <v>145</v>
      </c>
      <c r="D14" s="173"/>
      <c r="E14" s="173" t="s">
        <v>146</v>
      </c>
      <c r="F14" s="174"/>
      <c r="G14" s="174">
        <v>57636</v>
      </c>
      <c r="H14" s="174">
        <v>0</v>
      </c>
      <c r="I14" s="174"/>
      <c r="J14" s="174">
        <f>G14+H14+I14</f>
        <v>57636</v>
      </c>
      <c r="K14" s="175">
        <f>(J14/('Table I'!G11-'Table I'!G9)*100)</f>
        <v>0.55848837209302327</v>
      </c>
      <c r="L14" s="174">
        <v>57636</v>
      </c>
      <c r="M14" s="174"/>
      <c r="N14" s="174">
        <f>L14+M14</f>
        <v>57636</v>
      </c>
      <c r="O14" s="175">
        <f>(N14)/'Table I'!K11*100</f>
        <v>0.55848837209302327</v>
      </c>
      <c r="P14" s="174">
        <v>0</v>
      </c>
      <c r="Q14" s="175">
        <f>(P14+J14)/(P29+'Table I'!G11-'Table I'!G9)*100</f>
        <v>0.55848837209302327</v>
      </c>
      <c r="R14" s="174">
        <v>0</v>
      </c>
      <c r="S14" s="175">
        <f>(R14)/'Table I'!G6*100</f>
        <v>0</v>
      </c>
      <c r="T14" s="174">
        <v>0</v>
      </c>
      <c r="U14" s="175">
        <f>(T14)/'Table I'!G6*100</f>
        <v>0</v>
      </c>
      <c r="V14" s="174">
        <v>57636</v>
      </c>
    </row>
    <row r="15" spans="1:22" ht="20.100000000000001" customHeight="1">
      <c r="A15" s="172"/>
      <c r="B15" s="173"/>
      <c r="C15" s="173" t="s">
        <v>147</v>
      </c>
      <c r="D15" s="173"/>
      <c r="E15" s="173" t="s">
        <v>148</v>
      </c>
      <c r="F15" s="174"/>
      <c r="G15" s="174">
        <v>38436</v>
      </c>
      <c r="H15" s="174">
        <v>0</v>
      </c>
      <c r="I15" s="174"/>
      <c r="J15" s="174">
        <f>G15+H15+I15</f>
        <v>38436</v>
      </c>
      <c r="K15" s="175">
        <f>(J15/('Table I'!G11-'Table I'!G9)*100)</f>
        <v>0.37244186046511629</v>
      </c>
      <c r="L15" s="174">
        <v>38436</v>
      </c>
      <c r="M15" s="174"/>
      <c r="N15" s="174">
        <f>L15+M15</f>
        <v>38436</v>
      </c>
      <c r="O15" s="175">
        <f>(N15)/'Table I'!K11*100</f>
        <v>0.37244186046511629</v>
      </c>
      <c r="P15" s="174">
        <v>0</v>
      </c>
      <c r="Q15" s="175">
        <f>(P15+J15)/(P29+'Table I'!G11-'Table I'!G9)*100</f>
        <v>0.37244186046511629</v>
      </c>
      <c r="R15" s="174">
        <v>0</v>
      </c>
      <c r="S15" s="175">
        <f>(R15)/'Table I'!G6*100</f>
        <v>0</v>
      </c>
      <c r="T15" s="174">
        <v>0</v>
      </c>
      <c r="U15" s="175">
        <f>(T15)/'Table I'!G6*100</f>
        <v>0</v>
      </c>
      <c r="V15" s="174">
        <v>38436</v>
      </c>
    </row>
    <row r="16" spans="1:22" ht="20.100000000000001" customHeight="1">
      <c r="A16" s="172"/>
      <c r="B16" s="173"/>
      <c r="C16" s="173" t="s">
        <v>149</v>
      </c>
      <c r="D16" s="173"/>
      <c r="E16" s="173" t="s">
        <v>150</v>
      </c>
      <c r="F16" s="174"/>
      <c r="G16" s="174">
        <v>26436</v>
      </c>
      <c r="H16" s="174">
        <v>0</v>
      </c>
      <c r="I16" s="174"/>
      <c r="J16" s="174">
        <f>G16+H16+I16</f>
        <v>26436</v>
      </c>
      <c r="K16" s="175">
        <f>(J16/('Table I'!G11-'Table I'!G9)*100)</f>
        <v>0.25616279069767439</v>
      </c>
      <c r="L16" s="174">
        <v>26436</v>
      </c>
      <c r="M16" s="174"/>
      <c r="N16" s="174">
        <f>L16+M16</f>
        <v>26436</v>
      </c>
      <c r="O16" s="175">
        <f>(N16)/'Table I'!K11*100</f>
        <v>0.25616279069767439</v>
      </c>
      <c r="P16" s="174">
        <v>0</v>
      </c>
      <c r="Q16" s="175">
        <f>(P16+J16)/(P29+'Table I'!G11-'Table I'!G9)*100</f>
        <v>0.25616279069767439</v>
      </c>
      <c r="R16" s="174">
        <v>0</v>
      </c>
      <c r="S16" s="175">
        <f>(R16)/'Table I'!G6*100</f>
        <v>0</v>
      </c>
      <c r="T16" s="174">
        <v>0</v>
      </c>
      <c r="U16" s="175">
        <f>(T16)/'Table I'!G6*100</f>
        <v>0</v>
      </c>
      <c r="V16" s="174">
        <v>26436</v>
      </c>
    </row>
    <row r="17" spans="1:22" ht="20.100000000000001" customHeight="1">
      <c r="A17" s="172"/>
      <c r="B17" s="173"/>
      <c r="C17" s="173" t="s">
        <v>151</v>
      </c>
      <c r="D17" s="173"/>
      <c r="E17" s="173" t="s">
        <v>152</v>
      </c>
      <c r="F17" s="174"/>
      <c r="G17" s="174">
        <v>24000</v>
      </c>
      <c r="H17" s="174">
        <v>0</v>
      </c>
      <c r="I17" s="174"/>
      <c r="J17" s="174">
        <f>G17+H17+I17</f>
        <v>24000</v>
      </c>
      <c r="K17" s="175">
        <f>(J17/('Table I'!G11-'Table I'!G9)*100)</f>
        <v>0.23255813953488372</v>
      </c>
      <c r="L17" s="174">
        <v>24000</v>
      </c>
      <c r="M17" s="174"/>
      <c r="N17" s="174">
        <f>L17+M17</f>
        <v>24000</v>
      </c>
      <c r="O17" s="175">
        <f>(N17)/'Table I'!K11*100</f>
        <v>0.23255813953488372</v>
      </c>
      <c r="P17" s="174">
        <v>0</v>
      </c>
      <c r="Q17" s="175">
        <f>(P17+J17)/(P29+'Table I'!G11-'Table I'!G9)*100</f>
        <v>0.23255813953488372</v>
      </c>
      <c r="R17" s="174">
        <v>0</v>
      </c>
      <c r="S17" s="175">
        <f>(R17)/'Table I'!G6*100</f>
        <v>0</v>
      </c>
      <c r="T17" s="174">
        <v>0</v>
      </c>
      <c r="U17" s="175">
        <f>(T17)/'Table I'!G6*100</f>
        <v>0</v>
      </c>
      <c r="V17" s="174">
        <v>24000</v>
      </c>
    </row>
    <row r="18" spans="1:22" s="153" customFormat="1" ht="20.100000000000001" customHeight="1">
      <c r="A18" s="168"/>
      <c r="B18" s="169" t="s">
        <v>153</v>
      </c>
      <c r="C18" s="169" t="s">
        <v>154</v>
      </c>
      <c r="D18" s="169"/>
      <c r="E18" s="169"/>
      <c r="F18" s="170">
        <v>0</v>
      </c>
      <c r="G18" s="170">
        <v>0</v>
      </c>
      <c r="H18" s="170">
        <v>0</v>
      </c>
      <c r="I18" s="170">
        <v>0</v>
      </c>
      <c r="J18" s="170">
        <f>G18+H18+I18</f>
        <v>0</v>
      </c>
      <c r="K18" s="171">
        <f>(J18/('Table I'!G11-'Table I'!G9)*100)</f>
        <v>0</v>
      </c>
      <c r="L18" s="170">
        <v>0</v>
      </c>
      <c r="M18" s="170">
        <v>0</v>
      </c>
      <c r="N18" s="170">
        <f>L18+M18</f>
        <v>0</v>
      </c>
      <c r="O18" s="171">
        <f>(N18)/'Table I'!K11*100</f>
        <v>0</v>
      </c>
      <c r="P18" s="170">
        <v>0</v>
      </c>
      <c r="Q18" s="171">
        <f>(P18+J18)/(P29+'Table I'!G11-'Table I'!G9)*100</f>
        <v>0</v>
      </c>
      <c r="R18" s="170">
        <v>0</v>
      </c>
      <c r="S18" s="171">
        <v>0</v>
      </c>
      <c r="T18" s="170">
        <v>0</v>
      </c>
      <c r="U18" s="171">
        <v>0</v>
      </c>
      <c r="V18" s="170">
        <v>0</v>
      </c>
    </row>
    <row r="19" spans="1:22" s="153" customFormat="1" ht="20.100000000000001" customHeight="1">
      <c r="A19" s="168"/>
      <c r="B19" s="169" t="s">
        <v>155</v>
      </c>
      <c r="C19" s="169" t="s">
        <v>156</v>
      </c>
      <c r="D19" s="169"/>
      <c r="E19" s="169"/>
      <c r="F19" s="170">
        <v>0</v>
      </c>
      <c r="G19" s="170">
        <v>0</v>
      </c>
      <c r="H19" s="170">
        <v>0</v>
      </c>
      <c r="I19" s="170">
        <v>0</v>
      </c>
      <c r="J19" s="170">
        <f>G19+H19+I19</f>
        <v>0</v>
      </c>
      <c r="K19" s="171">
        <f>(J19/('Table I'!G11-'Table I'!G9)*100)</f>
        <v>0</v>
      </c>
      <c r="L19" s="170">
        <v>0</v>
      </c>
      <c r="M19" s="170">
        <v>0</v>
      </c>
      <c r="N19" s="170">
        <f>L19+M19</f>
        <v>0</v>
      </c>
      <c r="O19" s="171">
        <f>(N19)/'Table I'!K11*100</f>
        <v>0</v>
      </c>
      <c r="P19" s="170">
        <v>0</v>
      </c>
      <c r="Q19" s="171">
        <f>(P19+J19)/(P29+'Table I'!G11-'Table I'!G9)*100</f>
        <v>0</v>
      </c>
      <c r="R19" s="170">
        <v>0</v>
      </c>
      <c r="S19" s="171">
        <v>0</v>
      </c>
      <c r="T19" s="170">
        <v>0</v>
      </c>
      <c r="U19" s="171">
        <v>0</v>
      </c>
      <c r="V19" s="170">
        <v>0</v>
      </c>
    </row>
    <row r="20" spans="1:22" s="153" customFormat="1" ht="20.100000000000001" customHeight="1">
      <c r="A20" s="168"/>
      <c r="B20" s="169" t="s">
        <v>157</v>
      </c>
      <c r="C20" s="169" t="s">
        <v>158</v>
      </c>
      <c r="D20" s="169"/>
      <c r="E20" s="169"/>
      <c r="F20" s="170">
        <v>0</v>
      </c>
      <c r="G20" s="170">
        <v>0</v>
      </c>
      <c r="H20" s="170">
        <v>0</v>
      </c>
      <c r="I20" s="170">
        <v>0</v>
      </c>
      <c r="J20" s="170">
        <f>G20+H20+I20</f>
        <v>0</v>
      </c>
      <c r="K20" s="171">
        <f>(J20/('Table I'!G11-'Table I'!G9)*100)</f>
        <v>0</v>
      </c>
      <c r="L20" s="170">
        <v>0</v>
      </c>
      <c r="M20" s="170">
        <v>0</v>
      </c>
      <c r="N20" s="170">
        <f>L20+M20</f>
        <v>0</v>
      </c>
      <c r="O20" s="171">
        <f>(N20)/'Table I'!K11*100</f>
        <v>0</v>
      </c>
      <c r="P20" s="170">
        <v>0</v>
      </c>
      <c r="Q20" s="171">
        <f>(P20+J20)/(P29+'Table I'!G11-'Table I'!G9)*100</f>
        <v>0</v>
      </c>
      <c r="R20" s="170">
        <v>0</v>
      </c>
      <c r="S20" s="171">
        <v>0</v>
      </c>
      <c r="T20" s="170">
        <v>0</v>
      </c>
      <c r="U20" s="171">
        <v>0</v>
      </c>
      <c r="V20" s="170">
        <v>0</v>
      </c>
    </row>
    <row r="21" spans="1:22" s="154" customFormat="1" ht="20.100000000000001" customHeight="1">
      <c r="A21" s="176"/>
      <c r="B21" s="177"/>
      <c r="C21" s="177" t="s">
        <v>159</v>
      </c>
      <c r="D21" s="177"/>
      <c r="E21" s="177"/>
      <c r="F21" s="178">
        <v>10</v>
      </c>
      <c r="G21" s="178">
        <f>G7+G18+G19+G20</f>
        <v>7406400</v>
      </c>
      <c r="H21" s="178">
        <f>H7+H18+H19+H20</f>
        <v>0</v>
      </c>
      <c r="I21" s="178">
        <f>I7+I18+I19+I20</f>
        <v>0</v>
      </c>
      <c r="J21" s="178">
        <f>G21+H21+I21</f>
        <v>7406400</v>
      </c>
      <c r="K21" s="179">
        <f>(J21/('Table I'!G11-'Table I'!G9)*100)</f>
        <v>71.767441860465127</v>
      </c>
      <c r="L21" s="178">
        <f>L7+L18+L19+L20</f>
        <v>7406400</v>
      </c>
      <c r="M21" s="178">
        <f>M7+M18+M19+M20</f>
        <v>0</v>
      </c>
      <c r="N21" s="178">
        <f>L21+M21</f>
        <v>7406400</v>
      </c>
      <c r="O21" s="179">
        <f>(N21)/'Table I'!K11*100</f>
        <v>71.767441860465127</v>
      </c>
      <c r="P21" s="178">
        <f>P7+P18+P19+P20</f>
        <v>0</v>
      </c>
      <c r="Q21" s="179">
        <f>(P21+J21)/(P29+'Table I'!G11-'Table I'!G9)*100</f>
        <v>71.767441860465127</v>
      </c>
      <c r="R21" s="178">
        <f>R7+R18+R19+R20</f>
        <v>0</v>
      </c>
      <c r="S21" s="179">
        <f>(R21)/'Table I'!G6*100</f>
        <v>0</v>
      </c>
      <c r="T21" s="178">
        <f>T7+T18+T19+T20</f>
        <v>0</v>
      </c>
      <c r="U21" s="179">
        <f>(T21)/'Table I'!G6*100</f>
        <v>0</v>
      </c>
      <c r="V21" s="178">
        <f>V7+V18+V19+V20</f>
        <v>7406400</v>
      </c>
    </row>
    <row r="22" spans="1:22" s="152" customFormat="1" ht="20.100000000000001" customHeight="1">
      <c r="A22" s="180">
        <v>2</v>
      </c>
      <c r="B22" s="181"/>
      <c r="C22" s="181" t="s">
        <v>160</v>
      </c>
      <c r="D22" s="181"/>
      <c r="E22" s="181"/>
      <c r="F22" s="182"/>
      <c r="G22" s="182"/>
      <c r="H22" s="182"/>
      <c r="I22" s="182"/>
      <c r="J22" s="182">
        <f>G22+H22+I22</f>
        <v>0</v>
      </c>
      <c r="K22" s="183">
        <f>(J22/('Table I'!G11-'Table I'!G9)*100)</f>
        <v>0</v>
      </c>
      <c r="L22" s="182"/>
      <c r="M22" s="182"/>
      <c r="N22" s="182">
        <f>L22+M22</f>
        <v>0</v>
      </c>
      <c r="O22" s="183">
        <f>(N22)/'Table I'!K11*100</f>
        <v>0</v>
      </c>
      <c r="P22" s="182"/>
      <c r="Q22" s="183">
        <f>(P22+J22)/(P29+'Table I'!G11-'Table I'!G9)*100</f>
        <v>0</v>
      </c>
      <c r="R22" s="182"/>
      <c r="S22" s="183">
        <v>0</v>
      </c>
      <c r="T22" s="182"/>
      <c r="U22" s="183">
        <v>0</v>
      </c>
      <c r="V22" s="182"/>
    </row>
    <row r="23" spans="1:22" s="153" customFormat="1" ht="20.100000000000001" customHeight="1">
      <c r="A23" s="168"/>
      <c r="B23" s="169" t="s">
        <v>131</v>
      </c>
      <c r="C23" s="169" t="s">
        <v>161</v>
      </c>
      <c r="D23" s="169"/>
      <c r="E23" s="169"/>
      <c r="F23" s="170">
        <v>0</v>
      </c>
      <c r="G23" s="170">
        <v>0</v>
      </c>
      <c r="H23" s="170">
        <v>0</v>
      </c>
      <c r="I23" s="170">
        <v>0</v>
      </c>
      <c r="J23" s="170">
        <f>G23+H23+I23</f>
        <v>0</v>
      </c>
      <c r="K23" s="171">
        <f>(J23/('Table I'!G11-'Table I'!G9)*100)</f>
        <v>0</v>
      </c>
      <c r="L23" s="170">
        <v>0</v>
      </c>
      <c r="M23" s="170">
        <v>0</v>
      </c>
      <c r="N23" s="170">
        <f>L23+M23</f>
        <v>0</v>
      </c>
      <c r="O23" s="171">
        <f>(N23)/'Table I'!K11*100</f>
        <v>0</v>
      </c>
      <c r="P23" s="170">
        <v>0</v>
      </c>
      <c r="Q23" s="171">
        <f>(P23+J23)/(P29+'Table I'!G11-'Table I'!G9)*100</f>
        <v>0</v>
      </c>
      <c r="R23" s="170">
        <v>0</v>
      </c>
      <c r="S23" s="171">
        <v>0</v>
      </c>
      <c r="T23" s="170">
        <v>0</v>
      </c>
      <c r="U23" s="171">
        <v>0</v>
      </c>
      <c r="V23" s="170">
        <v>0</v>
      </c>
    </row>
    <row r="24" spans="1:22" s="153" customFormat="1" ht="20.100000000000001" customHeight="1">
      <c r="A24" s="168"/>
      <c r="B24" s="169" t="s">
        <v>153</v>
      </c>
      <c r="C24" s="169" t="s">
        <v>162</v>
      </c>
      <c r="D24" s="169"/>
      <c r="E24" s="169"/>
      <c r="F24" s="170">
        <v>0</v>
      </c>
      <c r="G24" s="170">
        <v>0</v>
      </c>
      <c r="H24" s="170">
        <v>0</v>
      </c>
      <c r="I24" s="170">
        <v>0</v>
      </c>
      <c r="J24" s="170">
        <f>G24+H24+I24</f>
        <v>0</v>
      </c>
      <c r="K24" s="171">
        <f>(J24/('Table I'!G11-'Table I'!G9)*100)</f>
        <v>0</v>
      </c>
      <c r="L24" s="170">
        <v>0</v>
      </c>
      <c r="M24" s="170">
        <v>0</v>
      </c>
      <c r="N24" s="170">
        <f>L24+M24</f>
        <v>0</v>
      </c>
      <c r="O24" s="171">
        <f>(N24)/'Table I'!K11*100</f>
        <v>0</v>
      </c>
      <c r="P24" s="170">
        <v>0</v>
      </c>
      <c r="Q24" s="171">
        <f>(P24+J24)/(P29+'Table I'!G11-'Table I'!G9)*100</f>
        <v>0</v>
      </c>
      <c r="R24" s="170">
        <v>0</v>
      </c>
      <c r="S24" s="171">
        <v>0</v>
      </c>
      <c r="T24" s="170">
        <v>0</v>
      </c>
      <c r="U24" s="171">
        <v>0</v>
      </c>
      <c r="V24" s="170">
        <v>0</v>
      </c>
    </row>
    <row r="25" spans="1:22" s="153" customFormat="1" ht="20.100000000000001" customHeight="1">
      <c r="A25" s="168"/>
      <c r="B25" s="169" t="s">
        <v>155</v>
      </c>
      <c r="C25" s="169" t="s">
        <v>163</v>
      </c>
      <c r="D25" s="169"/>
      <c r="E25" s="169"/>
      <c r="F25" s="170">
        <v>0</v>
      </c>
      <c r="G25" s="170">
        <v>0</v>
      </c>
      <c r="H25" s="170">
        <v>0</v>
      </c>
      <c r="I25" s="170">
        <v>0</v>
      </c>
      <c r="J25" s="170">
        <f>G25+H25+I25</f>
        <v>0</v>
      </c>
      <c r="K25" s="171">
        <f>(J25/('Table I'!G11-'Table I'!G9)*100)</f>
        <v>0</v>
      </c>
      <c r="L25" s="170">
        <v>0</v>
      </c>
      <c r="M25" s="170">
        <v>0</v>
      </c>
      <c r="N25" s="170">
        <f>L25+M25</f>
        <v>0</v>
      </c>
      <c r="O25" s="171">
        <f>(N25)/'Table I'!K11*100</f>
        <v>0</v>
      </c>
      <c r="P25" s="170">
        <v>0</v>
      </c>
      <c r="Q25" s="171">
        <f>(P25+J25)/(P29+'Table I'!G11-'Table I'!G9)*100</f>
        <v>0</v>
      </c>
      <c r="R25" s="170">
        <v>0</v>
      </c>
      <c r="S25" s="171">
        <v>0</v>
      </c>
      <c r="T25" s="170">
        <v>0</v>
      </c>
      <c r="U25" s="171">
        <v>0</v>
      </c>
      <c r="V25" s="170">
        <v>0</v>
      </c>
    </row>
    <row r="26" spans="1:22" s="153" customFormat="1" ht="20.100000000000001" customHeight="1">
      <c r="A26" s="168"/>
      <c r="B26" s="169" t="s">
        <v>157</v>
      </c>
      <c r="C26" s="169" t="s">
        <v>164</v>
      </c>
      <c r="D26" s="169"/>
      <c r="E26" s="169"/>
      <c r="F26" s="170">
        <v>0</v>
      </c>
      <c r="G26" s="170">
        <v>0</v>
      </c>
      <c r="H26" s="170">
        <v>0</v>
      </c>
      <c r="I26" s="170">
        <v>0</v>
      </c>
      <c r="J26" s="170">
        <f>G26+H26+I26</f>
        <v>0</v>
      </c>
      <c r="K26" s="171">
        <f>(J26/('Table I'!G11-'Table I'!G9)*100)</f>
        <v>0</v>
      </c>
      <c r="L26" s="170">
        <v>0</v>
      </c>
      <c r="M26" s="170">
        <v>0</v>
      </c>
      <c r="N26" s="170">
        <f>L26+M26</f>
        <v>0</v>
      </c>
      <c r="O26" s="171">
        <f>(N26)/'Table I'!K11*100</f>
        <v>0</v>
      </c>
      <c r="P26" s="170">
        <v>0</v>
      </c>
      <c r="Q26" s="171">
        <f>(P26+J26)/(P29+'Table I'!G11-'Table I'!G9)*100</f>
        <v>0</v>
      </c>
      <c r="R26" s="170">
        <v>0</v>
      </c>
      <c r="S26" s="171">
        <v>0</v>
      </c>
      <c r="T26" s="170">
        <v>0</v>
      </c>
      <c r="U26" s="171">
        <v>0</v>
      </c>
      <c r="V26" s="170">
        <v>0</v>
      </c>
    </row>
    <row r="27" spans="1:22" s="153" customFormat="1" ht="20.100000000000001" customHeight="1">
      <c r="A27" s="168"/>
      <c r="B27" s="169" t="s">
        <v>165</v>
      </c>
      <c r="C27" s="169" t="s">
        <v>158</v>
      </c>
      <c r="D27" s="169"/>
      <c r="E27" s="169"/>
      <c r="F27" s="170">
        <v>0</v>
      </c>
      <c r="G27" s="170">
        <v>0</v>
      </c>
      <c r="H27" s="170">
        <v>0</v>
      </c>
      <c r="I27" s="170">
        <v>0</v>
      </c>
      <c r="J27" s="170">
        <f>G27+H27+I27</f>
        <v>0</v>
      </c>
      <c r="K27" s="171">
        <f>(J27/('Table I'!G11-'Table I'!G9)*100)</f>
        <v>0</v>
      </c>
      <c r="L27" s="170">
        <v>0</v>
      </c>
      <c r="M27" s="170">
        <v>0</v>
      </c>
      <c r="N27" s="170">
        <f>L27+M27</f>
        <v>0</v>
      </c>
      <c r="O27" s="171">
        <f>(N27)/'Table I'!K11*100</f>
        <v>0</v>
      </c>
      <c r="P27" s="170">
        <v>0</v>
      </c>
      <c r="Q27" s="171">
        <f>(P27+J27)/(P29+'Table I'!G11-'Table I'!G9)*100</f>
        <v>0</v>
      </c>
      <c r="R27" s="170">
        <v>0</v>
      </c>
      <c r="S27" s="171">
        <v>0</v>
      </c>
      <c r="T27" s="170">
        <v>0</v>
      </c>
      <c r="U27" s="171">
        <v>0</v>
      </c>
      <c r="V27" s="170">
        <v>0</v>
      </c>
    </row>
    <row r="28" spans="1:22" s="154" customFormat="1" ht="20.100000000000001" customHeight="1" thickBot="1">
      <c r="A28" s="176"/>
      <c r="B28" s="177"/>
      <c r="C28" s="177" t="s">
        <v>166</v>
      </c>
      <c r="D28" s="177"/>
      <c r="E28" s="177"/>
      <c r="F28" s="178">
        <v>0</v>
      </c>
      <c r="G28" s="178">
        <f>+G23+G24+G25+G26+G27</f>
        <v>0</v>
      </c>
      <c r="H28" s="178">
        <f>+H23+H24+H25+H26+H27</f>
        <v>0</v>
      </c>
      <c r="I28" s="178">
        <f>+I23+I24+I25+I26+I27</f>
        <v>0</v>
      </c>
      <c r="J28" s="178">
        <f>G28+H28+I28</f>
        <v>0</v>
      </c>
      <c r="K28" s="179">
        <f>(J28/('Table I'!G11-'Table I'!G9)*100)</f>
        <v>0</v>
      </c>
      <c r="L28" s="178">
        <f>+L23+L24+L25+L26+L27</f>
        <v>0</v>
      </c>
      <c r="M28" s="178">
        <f>+M23+M24+M25+M26+M27</f>
        <v>0</v>
      </c>
      <c r="N28" s="178">
        <f>L28+M28</f>
        <v>0</v>
      </c>
      <c r="O28" s="179">
        <f>(N28)/'Table I'!K11*100</f>
        <v>0</v>
      </c>
      <c r="P28" s="178">
        <f>+P23+P24+P25+P26+P27</f>
        <v>0</v>
      </c>
      <c r="Q28" s="179">
        <f>(P28+J28)/(P29+'Table I'!G11-'Table I'!G9)*100</f>
        <v>0</v>
      </c>
      <c r="R28" s="178">
        <f>+R23+R24+R25+R26+R27</f>
        <v>0</v>
      </c>
      <c r="S28" s="179">
        <v>0</v>
      </c>
      <c r="T28" s="178">
        <f>+T23+T24+T25+T26+T27</f>
        <v>0</v>
      </c>
      <c r="U28" s="179">
        <v>0</v>
      </c>
      <c r="V28" s="178">
        <f>+V23+V24+V25+V26+V27</f>
        <v>0</v>
      </c>
    </row>
    <row r="29" spans="1:22" s="152" customFormat="1" ht="20.100000000000001" customHeight="1" thickBot="1">
      <c r="A29" s="184"/>
      <c r="B29" s="185"/>
      <c r="C29" s="185" t="s">
        <v>167</v>
      </c>
      <c r="D29" s="185"/>
      <c r="E29" s="185"/>
      <c r="F29" s="186">
        <v>10</v>
      </c>
      <c r="G29" s="186">
        <f>G21+G28</f>
        <v>7406400</v>
      </c>
      <c r="H29" s="186">
        <f>H21+H28</f>
        <v>0</v>
      </c>
      <c r="I29" s="186">
        <f>I21+I28</f>
        <v>0</v>
      </c>
      <c r="J29" s="186">
        <f>J21+J28</f>
        <v>7406400</v>
      </c>
      <c r="K29" s="187">
        <f>K21+K28</f>
        <v>71.767441860465127</v>
      </c>
      <c r="L29" s="186">
        <f>L21+L28</f>
        <v>7406400</v>
      </c>
      <c r="M29" s="186">
        <f>M21+M28</f>
        <v>0</v>
      </c>
      <c r="N29" s="186">
        <f>N21+N28</f>
        <v>7406400</v>
      </c>
      <c r="O29" s="187">
        <f>O21+O28</f>
        <v>71.767441860465127</v>
      </c>
      <c r="P29" s="186">
        <f>P21+P28</f>
        <v>0</v>
      </c>
      <c r="Q29" s="187">
        <f>Q21+Q28</f>
        <v>71.767441860465127</v>
      </c>
      <c r="R29" s="186">
        <f>R21+R28</f>
        <v>0</v>
      </c>
      <c r="S29" s="187">
        <f>S21+S28</f>
        <v>0</v>
      </c>
      <c r="T29" s="186">
        <f>T21+T28</f>
        <v>0</v>
      </c>
      <c r="U29" s="187">
        <f>U21+U28</f>
        <v>0</v>
      </c>
      <c r="V29" s="188">
        <f>V21+V28</f>
        <v>7406400</v>
      </c>
    </row>
    <row r="30" spans="1:22" ht="20.100000000000001" customHeight="1"/>
    <row r="31" spans="1:22" ht="20.100000000000001" customHeight="1"/>
    <row r="32" spans="1:22" ht="20.100000000000001" customHeight="1"/>
    <row r="33" ht="20.100000000000001" customHeight="1"/>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V42"/>
  <sheetViews>
    <sheetView topLeftCell="A2" workbookViewId="0">
      <selection activeCell="F6" sqref="F6:U42"/>
    </sheetView>
  </sheetViews>
  <sheetFormatPr defaultRowHeight="1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193" customWidth="1"/>
    <col min="11" max="13" width="15.83203125" style="20" customWidth="1"/>
    <col min="14" max="14" width="15.83203125" style="193" customWidth="1"/>
    <col min="15" max="15" width="15.83203125" style="20" customWidth="1"/>
    <col min="16" max="16" width="15.83203125" style="193" customWidth="1"/>
    <col min="17" max="17" width="15.83203125" style="20" customWidth="1"/>
    <col min="18" max="18" width="15.83203125" style="193" customWidth="1"/>
    <col min="19" max="19" width="15.83203125" style="20" customWidth="1"/>
    <col min="20" max="20" width="15.83203125" style="193" customWidth="1"/>
    <col min="21" max="21" width="15.83203125" style="20" customWidth="1"/>
    <col min="22" max="16384" width="9.33203125" style="20"/>
  </cols>
  <sheetData>
    <row r="1" spans="1:22" s="10" customFormat="1" ht="20.25" customHeight="1">
      <c r="A1" s="90" t="s">
        <v>88</v>
      </c>
      <c r="B1" s="91"/>
      <c r="C1" s="91"/>
      <c r="D1" s="91"/>
      <c r="E1" s="91"/>
      <c r="F1" s="91"/>
      <c r="G1" s="91"/>
      <c r="H1" s="91"/>
      <c r="I1" s="91"/>
      <c r="J1" s="91"/>
      <c r="K1" s="91"/>
      <c r="L1" s="91"/>
      <c r="M1" s="91"/>
      <c r="N1" s="91"/>
      <c r="O1" s="91"/>
      <c r="P1" s="91"/>
      <c r="Q1" s="91"/>
      <c r="R1" s="91"/>
      <c r="S1" s="91"/>
      <c r="T1" s="91"/>
      <c r="U1" s="92"/>
    </row>
    <row r="2" spans="1:22" s="10" customFormat="1" ht="35.25" customHeight="1">
      <c r="A2" s="93"/>
      <c r="B2" s="93"/>
      <c r="C2" s="96" t="s">
        <v>90</v>
      </c>
      <c r="D2" s="96" t="s">
        <v>78</v>
      </c>
      <c r="E2" s="96" t="s">
        <v>91</v>
      </c>
      <c r="F2" s="96" t="s">
        <v>63</v>
      </c>
      <c r="G2" s="96" t="s">
        <v>79</v>
      </c>
      <c r="H2" s="96" t="s">
        <v>80</v>
      </c>
      <c r="I2" s="96" t="s">
        <v>81</v>
      </c>
      <c r="J2" s="189" t="s">
        <v>82</v>
      </c>
      <c r="K2" s="99" t="s">
        <v>59</v>
      </c>
      <c r="L2" s="100"/>
      <c r="M2" s="100"/>
      <c r="N2" s="101"/>
      <c r="O2" s="96" t="s">
        <v>58</v>
      </c>
      <c r="P2" s="189" t="s">
        <v>92</v>
      </c>
      <c r="Q2" s="99" t="s">
        <v>57</v>
      </c>
      <c r="R2" s="101"/>
      <c r="S2" s="99" t="s">
        <v>56</v>
      </c>
      <c r="T2" s="101"/>
      <c r="U2" s="96" t="s">
        <v>84</v>
      </c>
      <c r="V2" s="24"/>
    </row>
    <row r="3" spans="1:22" s="10" customFormat="1" ht="26.1" customHeight="1">
      <c r="A3" s="94"/>
      <c r="B3" s="94"/>
      <c r="C3" s="97"/>
      <c r="D3" s="97"/>
      <c r="E3" s="97"/>
      <c r="F3" s="97"/>
      <c r="G3" s="97"/>
      <c r="H3" s="97"/>
      <c r="I3" s="97"/>
      <c r="J3" s="190"/>
      <c r="K3" s="99" t="s">
        <v>26</v>
      </c>
      <c r="L3" s="100"/>
      <c r="M3" s="101"/>
      <c r="N3" s="189" t="s">
        <v>73</v>
      </c>
      <c r="O3" s="97"/>
      <c r="P3" s="190"/>
      <c r="Q3" s="96" t="s">
        <v>27</v>
      </c>
      <c r="R3" s="194" t="s">
        <v>103</v>
      </c>
      <c r="S3" s="96" t="s">
        <v>89</v>
      </c>
      <c r="T3" s="189" t="s">
        <v>93</v>
      </c>
      <c r="U3" s="97"/>
      <c r="V3" s="24"/>
    </row>
    <row r="4" spans="1:22" s="10" customFormat="1" ht="62.25" customHeight="1">
      <c r="A4" s="95"/>
      <c r="B4" s="95"/>
      <c r="C4" s="98"/>
      <c r="D4" s="98"/>
      <c r="E4" s="98"/>
      <c r="F4" s="98"/>
      <c r="G4" s="98"/>
      <c r="H4" s="98"/>
      <c r="I4" s="98"/>
      <c r="J4" s="191"/>
      <c r="K4" s="18" t="s">
        <v>74</v>
      </c>
      <c r="L4" s="18" t="s">
        <v>75</v>
      </c>
      <c r="M4" s="18" t="s">
        <v>38</v>
      </c>
      <c r="N4" s="191"/>
      <c r="O4" s="98"/>
      <c r="P4" s="191"/>
      <c r="Q4" s="98"/>
      <c r="R4" s="195"/>
      <c r="S4" s="95"/>
      <c r="T4" s="195"/>
      <c r="U4" s="98"/>
      <c r="V4" s="24"/>
    </row>
    <row r="5" spans="1:22" s="24" customFormat="1" ht="29.25" customHeight="1">
      <c r="A5" s="19"/>
      <c r="B5" s="19"/>
      <c r="C5" s="18" t="s">
        <v>40</v>
      </c>
      <c r="D5" s="17" t="s">
        <v>41</v>
      </c>
      <c r="E5" s="18" t="s">
        <v>42</v>
      </c>
      <c r="F5" s="17" t="s">
        <v>43</v>
      </c>
      <c r="G5" s="18" t="s">
        <v>44</v>
      </c>
      <c r="H5" s="18" t="s">
        <v>45</v>
      </c>
      <c r="I5" s="17" t="s">
        <v>87</v>
      </c>
      <c r="J5" s="192" t="s">
        <v>47</v>
      </c>
      <c r="K5" s="99" t="s">
        <v>48</v>
      </c>
      <c r="L5" s="100"/>
      <c r="M5" s="100"/>
      <c r="N5" s="101"/>
      <c r="O5" s="18" t="s">
        <v>49</v>
      </c>
      <c r="P5" s="192" t="s">
        <v>51</v>
      </c>
      <c r="Q5" s="99" t="s">
        <v>52</v>
      </c>
      <c r="R5" s="101"/>
      <c r="S5" s="99" t="s">
        <v>53</v>
      </c>
      <c r="T5" s="101"/>
      <c r="U5" s="17" t="s">
        <v>54</v>
      </c>
    </row>
    <row r="6" spans="1:22" s="152" customFormat="1" ht="20.100000000000001" customHeight="1">
      <c r="A6" s="199">
        <v>1</v>
      </c>
      <c r="B6" s="196"/>
      <c r="C6" s="197" t="s">
        <v>163</v>
      </c>
      <c r="D6" s="197"/>
      <c r="E6" s="197"/>
      <c r="F6" s="197"/>
      <c r="G6" s="197"/>
      <c r="H6" s="197"/>
      <c r="I6" s="197"/>
      <c r="J6" s="198"/>
      <c r="K6" s="197"/>
      <c r="L6" s="197"/>
      <c r="M6" s="197"/>
      <c r="N6" s="198"/>
      <c r="O6" s="197"/>
      <c r="P6" s="198"/>
      <c r="Q6" s="197"/>
      <c r="R6" s="198"/>
      <c r="S6" s="197"/>
      <c r="T6" s="198"/>
      <c r="U6" s="197"/>
    </row>
    <row r="7" spans="1:22" s="153" customFormat="1">
      <c r="A7" s="168"/>
      <c r="B7" s="169" t="s">
        <v>131</v>
      </c>
      <c r="C7" s="169" t="s">
        <v>168</v>
      </c>
      <c r="D7" s="169"/>
      <c r="E7" s="169">
        <v>0</v>
      </c>
      <c r="F7" s="169">
        <v>0</v>
      </c>
      <c r="G7" s="169">
        <v>0</v>
      </c>
      <c r="H7" s="169"/>
      <c r="I7" s="169">
        <f>F7+G7+H7</f>
        <v>0</v>
      </c>
      <c r="J7" s="200">
        <f>(I7/('Table I'!G11-'Table I'!G9)*100)</f>
        <v>0</v>
      </c>
      <c r="K7" s="169">
        <v>0</v>
      </c>
      <c r="L7" s="169"/>
      <c r="M7" s="169">
        <f>K7+L7</f>
        <v>0</v>
      </c>
      <c r="N7" s="200">
        <f>(M7)/'Table I'!K11*100</f>
        <v>0</v>
      </c>
      <c r="O7" s="169">
        <v>0</v>
      </c>
      <c r="P7" s="200">
        <f>(O7+I7)/(O42+'Table I'!G11-'Table I'!G9)*100</f>
        <v>0</v>
      </c>
      <c r="Q7" s="169">
        <v>0</v>
      </c>
      <c r="R7" s="200">
        <f>(Q7)/'Table I'!G7*100</f>
        <v>0</v>
      </c>
      <c r="S7" s="169">
        <v>0</v>
      </c>
      <c r="T7" s="200">
        <f>(S7)/'Table I'!G7*100</f>
        <v>0</v>
      </c>
      <c r="U7" s="169">
        <v>0</v>
      </c>
    </row>
    <row r="8" spans="1:22" s="153" customFormat="1">
      <c r="A8" s="168"/>
      <c r="B8" s="169" t="s">
        <v>153</v>
      </c>
      <c r="C8" s="169" t="s">
        <v>169</v>
      </c>
      <c r="D8" s="169"/>
      <c r="E8" s="169">
        <v>0</v>
      </c>
      <c r="F8" s="169">
        <v>0</v>
      </c>
      <c r="G8" s="169">
        <v>0</v>
      </c>
      <c r="H8" s="169"/>
      <c r="I8" s="169">
        <f>F8+G8+H8</f>
        <v>0</v>
      </c>
      <c r="J8" s="200">
        <f>(I8/('Table I'!G11-'Table I'!G9)*100)</f>
        <v>0</v>
      </c>
      <c r="K8" s="169">
        <v>0</v>
      </c>
      <c r="L8" s="169"/>
      <c r="M8" s="169">
        <f>K8+L8</f>
        <v>0</v>
      </c>
      <c r="N8" s="200">
        <f>(M8)/'Table I'!K11*100</f>
        <v>0</v>
      </c>
      <c r="O8" s="169">
        <v>0</v>
      </c>
      <c r="P8" s="200">
        <f>(O8+I8)/(O42+'Table I'!G11-'Table I'!G9)*100</f>
        <v>0</v>
      </c>
      <c r="Q8" s="169">
        <v>0</v>
      </c>
      <c r="R8" s="200">
        <f>(Q8)/'Table I'!G7*100</f>
        <v>0</v>
      </c>
      <c r="S8" s="169">
        <v>0</v>
      </c>
      <c r="T8" s="200">
        <f>(S8)/'Table I'!G7*100</f>
        <v>0</v>
      </c>
      <c r="U8" s="169">
        <v>0</v>
      </c>
    </row>
    <row r="9" spans="1:22" s="153" customFormat="1">
      <c r="A9" s="168"/>
      <c r="B9" s="169" t="s">
        <v>155</v>
      </c>
      <c r="C9" s="169" t="s">
        <v>170</v>
      </c>
      <c r="D9" s="169"/>
      <c r="E9" s="169">
        <v>0</v>
      </c>
      <c r="F9" s="169">
        <v>0</v>
      </c>
      <c r="G9" s="169">
        <v>0</v>
      </c>
      <c r="H9" s="169"/>
      <c r="I9" s="169">
        <f>F9+G9+H9</f>
        <v>0</v>
      </c>
      <c r="J9" s="200">
        <f>(I9/('Table I'!G11-'Table I'!G9)*100)</f>
        <v>0</v>
      </c>
      <c r="K9" s="169">
        <v>0</v>
      </c>
      <c r="L9" s="169"/>
      <c r="M9" s="169">
        <f>K9+L9</f>
        <v>0</v>
      </c>
      <c r="N9" s="200">
        <f>(M9)/'Table I'!K11*100</f>
        <v>0</v>
      </c>
      <c r="O9" s="169">
        <v>0</v>
      </c>
      <c r="P9" s="200">
        <f>(O9+I9)/(O42+'Table I'!G11-'Table I'!G9)*100</f>
        <v>0</v>
      </c>
      <c r="Q9" s="169">
        <v>0</v>
      </c>
      <c r="R9" s="200">
        <f>(Q9)/'Table I'!G7*100</f>
        <v>0</v>
      </c>
      <c r="S9" s="169">
        <v>0</v>
      </c>
      <c r="T9" s="200">
        <f>(S9)/'Table I'!G7*100</f>
        <v>0</v>
      </c>
      <c r="U9" s="169">
        <v>0</v>
      </c>
    </row>
    <row r="10" spans="1:22" s="153" customFormat="1" ht="24">
      <c r="A10" s="168"/>
      <c r="B10" s="169" t="s">
        <v>157</v>
      </c>
      <c r="C10" s="169" t="s">
        <v>171</v>
      </c>
      <c r="D10" s="169"/>
      <c r="E10" s="169">
        <v>0</v>
      </c>
      <c r="F10" s="169">
        <v>0</v>
      </c>
      <c r="G10" s="169">
        <v>0</v>
      </c>
      <c r="H10" s="169"/>
      <c r="I10" s="169">
        <f>F10+G10+H10</f>
        <v>0</v>
      </c>
      <c r="J10" s="200">
        <f>(I10/('Table I'!G11-'Table I'!G9)*100)</f>
        <v>0</v>
      </c>
      <c r="K10" s="169">
        <v>0</v>
      </c>
      <c r="L10" s="169"/>
      <c r="M10" s="169">
        <f>K10+L10</f>
        <v>0</v>
      </c>
      <c r="N10" s="200">
        <f>(M10)/'Table I'!K11*100</f>
        <v>0</v>
      </c>
      <c r="O10" s="169">
        <v>0</v>
      </c>
      <c r="P10" s="200">
        <f>(O10+I10)/(O42+'Table I'!G11-'Table I'!G9)*100</f>
        <v>0</v>
      </c>
      <c r="Q10" s="169">
        <v>0</v>
      </c>
      <c r="R10" s="200">
        <f>(Q10)/'Table I'!G7*100</f>
        <v>0</v>
      </c>
      <c r="S10" s="169">
        <v>0</v>
      </c>
      <c r="T10" s="200">
        <f>(S10)/'Table I'!G7*100</f>
        <v>0</v>
      </c>
      <c r="U10" s="169">
        <v>0</v>
      </c>
    </row>
    <row r="11" spans="1:22" s="153" customFormat="1">
      <c r="A11" s="168"/>
      <c r="B11" s="169" t="s">
        <v>165</v>
      </c>
      <c r="C11" s="169" t="s">
        <v>172</v>
      </c>
      <c r="D11" s="169"/>
      <c r="E11" s="169">
        <v>0</v>
      </c>
      <c r="F11" s="169">
        <v>0</v>
      </c>
      <c r="G11" s="169">
        <v>0</v>
      </c>
      <c r="H11" s="169"/>
      <c r="I11" s="169">
        <f>F11+G11+H11</f>
        <v>0</v>
      </c>
      <c r="J11" s="200">
        <f>(I11/('Table I'!G11-'Table I'!G9)*100)</f>
        <v>0</v>
      </c>
      <c r="K11" s="169">
        <v>0</v>
      </c>
      <c r="L11" s="169"/>
      <c r="M11" s="169">
        <f>K11+L11</f>
        <v>0</v>
      </c>
      <c r="N11" s="200">
        <f>(M11)/'Table I'!K11*100</f>
        <v>0</v>
      </c>
      <c r="O11" s="169">
        <v>0</v>
      </c>
      <c r="P11" s="200">
        <f>(O11+I11)/(O42+'Table I'!G11-'Table I'!G9)*100</f>
        <v>0</v>
      </c>
      <c r="Q11" s="169">
        <v>0</v>
      </c>
      <c r="R11" s="200">
        <f>(Q11)/'Table I'!G7*100</f>
        <v>0</v>
      </c>
      <c r="S11" s="169">
        <v>0</v>
      </c>
      <c r="T11" s="200">
        <f>(S11)/'Table I'!G7*100</f>
        <v>0</v>
      </c>
      <c r="U11" s="169">
        <v>0</v>
      </c>
    </row>
    <row r="12" spans="1:22" s="153" customFormat="1">
      <c r="A12" s="168"/>
      <c r="B12" s="169" t="s">
        <v>173</v>
      </c>
      <c r="C12" s="169" t="s">
        <v>156</v>
      </c>
      <c r="D12" s="169"/>
      <c r="E12" s="169">
        <v>0</v>
      </c>
      <c r="F12" s="169">
        <v>0</v>
      </c>
      <c r="G12" s="169">
        <v>0</v>
      </c>
      <c r="H12" s="169"/>
      <c r="I12" s="169">
        <f>F12+G12+H12</f>
        <v>0</v>
      </c>
      <c r="J12" s="200">
        <f>(I12/('Table I'!G11-'Table I'!G9)*100)</f>
        <v>0</v>
      </c>
      <c r="K12" s="169">
        <v>0</v>
      </c>
      <c r="L12" s="169"/>
      <c r="M12" s="169">
        <f>K12+L12</f>
        <v>0</v>
      </c>
      <c r="N12" s="200">
        <f>(M12)/'Table I'!K11*100</f>
        <v>0</v>
      </c>
      <c r="O12" s="169">
        <v>0</v>
      </c>
      <c r="P12" s="200">
        <f>(O12+I12)/(O42+'Table I'!G11-'Table I'!G9)*100</f>
        <v>0</v>
      </c>
      <c r="Q12" s="169">
        <v>0</v>
      </c>
      <c r="R12" s="200">
        <f>(Q12)/'Table I'!G7*100</f>
        <v>0</v>
      </c>
      <c r="S12" s="169">
        <v>0</v>
      </c>
      <c r="T12" s="200">
        <f>(S12)/'Table I'!G7*100</f>
        <v>0</v>
      </c>
      <c r="U12" s="169">
        <v>0</v>
      </c>
    </row>
    <row r="13" spans="1:22" s="153" customFormat="1">
      <c r="A13" s="168"/>
      <c r="B13" s="169" t="s">
        <v>174</v>
      </c>
      <c r="C13" s="169" t="s">
        <v>175</v>
      </c>
      <c r="D13" s="169"/>
      <c r="E13" s="169">
        <v>0</v>
      </c>
      <c r="F13" s="169">
        <v>0</v>
      </c>
      <c r="G13" s="169">
        <v>0</v>
      </c>
      <c r="H13" s="169"/>
      <c r="I13" s="169">
        <f>F13+G13+H13</f>
        <v>0</v>
      </c>
      <c r="J13" s="200">
        <f>(I13/('Table I'!G11-'Table I'!G9)*100)</f>
        <v>0</v>
      </c>
      <c r="K13" s="169">
        <v>0</v>
      </c>
      <c r="L13" s="169"/>
      <c r="M13" s="169">
        <f>K13+L13</f>
        <v>0</v>
      </c>
      <c r="N13" s="200">
        <f>(M13)/'Table I'!K11*100</f>
        <v>0</v>
      </c>
      <c r="O13" s="169">
        <v>0</v>
      </c>
      <c r="P13" s="200">
        <f>(O13+I13)/(O42+'Table I'!G11-'Table I'!G9)*100</f>
        <v>0</v>
      </c>
      <c r="Q13" s="169">
        <v>0</v>
      </c>
      <c r="R13" s="200">
        <f>(Q13)/'Table I'!G7*100</f>
        <v>0</v>
      </c>
      <c r="S13" s="169">
        <v>0</v>
      </c>
      <c r="T13" s="200">
        <f>(S13)/'Table I'!G7*100</f>
        <v>0</v>
      </c>
      <c r="U13" s="169">
        <v>0</v>
      </c>
    </row>
    <row r="14" spans="1:22" s="153" customFormat="1" ht="24">
      <c r="A14" s="168"/>
      <c r="B14" s="169" t="s">
        <v>176</v>
      </c>
      <c r="C14" s="169" t="s">
        <v>177</v>
      </c>
      <c r="D14" s="169"/>
      <c r="E14" s="169">
        <v>0</v>
      </c>
      <c r="F14" s="169">
        <v>0</v>
      </c>
      <c r="G14" s="169">
        <v>0</v>
      </c>
      <c r="H14" s="169"/>
      <c r="I14" s="169">
        <f>F14+G14+H14</f>
        <v>0</v>
      </c>
      <c r="J14" s="200">
        <f>(I14/('Table I'!G11-'Table I'!G9)*100)</f>
        <v>0</v>
      </c>
      <c r="K14" s="169">
        <v>0</v>
      </c>
      <c r="L14" s="169"/>
      <c r="M14" s="169">
        <f>K14+L14</f>
        <v>0</v>
      </c>
      <c r="N14" s="200">
        <f>(M14)/'Table I'!K11*100</f>
        <v>0</v>
      </c>
      <c r="O14" s="169">
        <v>0</v>
      </c>
      <c r="P14" s="200">
        <f>(O14+I14)/(O42+'Table I'!G11-'Table I'!G9)*100</f>
        <v>0</v>
      </c>
      <c r="Q14" s="169">
        <v>0</v>
      </c>
      <c r="R14" s="200">
        <f>(Q14)/'Table I'!G7*100</f>
        <v>0</v>
      </c>
      <c r="S14" s="169">
        <v>0</v>
      </c>
      <c r="T14" s="200">
        <f>(S14)/'Table I'!G7*100</f>
        <v>0</v>
      </c>
      <c r="U14" s="169">
        <v>0</v>
      </c>
    </row>
    <row r="15" spans="1:22" s="153" customFormat="1">
      <c r="A15" s="168"/>
      <c r="B15" s="169" t="s">
        <v>178</v>
      </c>
      <c r="C15" s="169" t="s">
        <v>179</v>
      </c>
      <c r="D15" s="169"/>
      <c r="E15" s="169">
        <v>0</v>
      </c>
      <c r="F15" s="169">
        <v>0</v>
      </c>
      <c r="G15" s="169">
        <v>0</v>
      </c>
      <c r="H15" s="169"/>
      <c r="I15" s="169">
        <f>F15+G15+H15</f>
        <v>0</v>
      </c>
      <c r="J15" s="200">
        <f>(I15/('Table I'!G11-'Table I'!G9)*100)</f>
        <v>0</v>
      </c>
      <c r="K15" s="169">
        <v>0</v>
      </c>
      <c r="L15" s="169"/>
      <c r="M15" s="169">
        <f>K15+L15</f>
        <v>0</v>
      </c>
      <c r="N15" s="200">
        <f>(M15)/'Table I'!K11*100</f>
        <v>0</v>
      </c>
      <c r="O15" s="169">
        <v>0</v>
      </c>
      <c r="P15" s="200">
        <f>(O15+I15)/(O42+'Table I'!G11-'Table I'!G9)*100</f>
        <v>0</v>
      </c>
      <c r="Q15" s="169">
        <v>0</v>
      </c>
      <c r="R15" s="200">
        <f>(Q15)/'Table I'!G7*100</f>
        <v>0</v>
      </c>
      <c r="S15" s="169">
        <v>0</v>
      </c>
      <c r="T15" s="200">
        <f>(S15)/'Table I'!G7*100</f>
        <v>0</v>
      </c>
      <c r="U15" s="169">
        <v>0</v>
      </c>
    </row>
    <row r="16" spans="1:22">
      <c r="A16" s="172"/>
      <c r="B16" s="173"/>
      <c r="C16" s="173" t="s">
        <v>180</v>
      </c>
      <c r="D16" s="173"/>
      <c r="E16" s="173">
        <f>E7+E8+E9+E10+E11+E12+E13+E14+E15</f>
        <v>0</v>
      </c>
      <c r="F16" s="173">
        <f>F7+F8+F9+F10+F11+F12+F13+F14+F15</f>
        <v>0</v>
      </c>
      <c r="G16" s="173">
        <f>G7+G8+G9+G10+G11+G12+G13+G14+G15</f>
        <v>0</v>
      </c>
      <c r="H16" s="173">
        <f>H7+H8+H9+H10+H11+H12+H13+H14+H15</f>
        <v>0</v>
      </c>
      <c r="I16" s="173">
        <f>F16+G16+H16</f>
        <v>0</v>
      </c>
      <c r="J16" s="201">
        <f>(I16/('Table I'!G11-'Table I'!G9)*100)</f>
        <v>0</v>
      </c>
      <c r="K16" s="173">
        <f>K7+K8+K9+K10+K11+K12+K13+K14+K15</f>
        <v>0</v>
      </c>
      <c r="L16" s="173">
        <f>L7+L8+L9+L10+L11+L12+L13+L14+L15</f>
        <v>0</v>
      </c>
      <c r="M16" s="173">
        <f>K16+L16</f>
        <v>0</v>
      </c>
      <c r="N16" s="201">
        <f>(M16)/'Table I'!K11*100</f>
        <v>0</v>
      </c>
      <c r="O16" s="173">
        <f>O7+O8+O9+O10+O11+O12+O13+O14+O15</f>
        <v>0</v>
      </c>
      <c r="P16" s="201">
        <f>(O16+I16)/(O42+'Table I'!G11-'Table I'!G9)*100</f>
        <v>0</v>
      </c>
      <c r="Q16" s="173">
        <f>Q7+Q8+Q9+Q10+Q11+Q12+Q13+Q14+Q15</f>
        <v>0</v>
      </c>
      <c r="R16" s="201">
        <f>(Q16)/'Table I'!G7*100</f>
        <v>0</v>
      </c>
      <c r="S16" s="173">
        <f>S7+S8+S9+S10+S11+S12+S13+S14+S15</f>
        <v>0</v>
      </c>
      <c r="T16" s="201">
        <f>(S16)/'Table I'!G7*100</f>
        <v>0</v>
      </c>
      <c r="U16" s="173">
        <f>U7+U8+U9+U10+U11+U12+U13+U14+U15</f>
        <v>0</v>
      </c>
    </row>
    <row r="17" spans="1:21" s="153" customFormat="1" ht="36">
      <c r="A17" s="168">
        <v>2</v>
      </c>
      <c r="B17" s="169"/>
      <c r="C17" s="169" t="s">
        <v>181</v>
      </c>
      <c r="D17" s="169"/>
      <c r="E17" s="169">
        <v>0</v>
      </c>
      <c r="F17" s="169">
        <v>0</v>
      </c>
      <c r="G17" s="169">
        <v>0</v>
      </c>
      <c r="H17" s="169"/>
      <c r="I17" s="169">
        <f>F17+G17+H17</f>
        <v>0</v>
      </c>
      <c r="J17" s="200">
        <f>(I17/('Table I'!G11-'Table I'!G9)*100)</f>
        <v>0</v>
      </c>
      <c r="K17" s="169">
        <v>0</v>
      </c>
      <c r="L17" s="169"/>
      <c r="M17" s="169">
        <f>K17+L17</f>
        <v>0</v>
      </c>
      <c r="N17" s="200">
        <f>(M17)/'Table I'!K11*100</f>
        <v>0</v>
      </c>
      <c r="O17" s="169">
        <v>0</v>
      </c>
      <c r="P17" s="200">
        <f>(O17+I17)/(O42+'Table I'!G11-'Table I'!G9)*100</f>
        <v>0</v>
      </c>
      <c r="Q17" s="169">
        <v>0</v>
      </c>
      <c r="R17" s="200">
        <f>(Q17)/'Table I'!G7*100</f>
        <v>0</v>
      </c>
      <c r="S17" s="169">
        <v>0</v>
      </c>
      <c r="T17" s="200">
        <f>(S17)/'Table I'!G7*100</f>
        <v>0</v>
      </c>
      <c r="U17" s="169">
        <v>0</v>
      </c>
    </row>
    <row r="18" spans="1:21">
      <c r="A18" s="172"/>
      <c r="B18" s="173"/>
      <c r="C18" s="173" t="s">
        <v>182</v>
      </c>
      <c r="D18" s="173"/>
      <c r="E18" s="173">
        <f>+E17</f>
        <v>0</v>
      </c>
      <c r="F18" s="173">
        <f>+F17</f>
        <v>0</v>
      </c>
      <c r="G18" s="173">
        <f>+G17</f>
        <v>0</v>
      </c>
      <c r="H18" s="173">
        <f>+H17</f>
        <v>0</v>
      </c>
      <c r="I18" s="173">
        <f>F18+G18+H18</f>
        <v>0</v>
      </c>
      <c r="J18" s="201">
        <f>(I18/('Table I'!G11-'Table I'!G9)*100)</f>
        <v>0</v>
      </c>
      <c r="K18" s="173">
        <f>+K17</f>
        <v>0</v>
      </c>
      <c r="L18" s="173">
        <f>+L17</f>
        <v>0</v>
      </c>
      <c r="M18" s="173">
        <f>K18+L18</f>
        <v>0</v>
      </c>
      <c r="N18" s="201">
        <f>(M18)/'Table I'!K11*100</f>
        <v>0</v>
      </c>
      <c r="O18" s="173">
        <f>+O17</f>
        <v>0</v>
      </c>
      <c r="P18" s="201">
        <f>(O18+I18)/(O42+'Table I'!G11-'Table I'!G9)*100</f>
        <v>0</v>
      </c>
      <c r="Q18" s="173">
        <f>+Q17</f>
        <v>0</v>
      </c>
      <c r="R18" s="201">
        <f>(Q18)/'Table I'!G7*100</f>
        <v>0</v>
      </c>
      <c r="S18" s="173">
        <f>+S17</f>
        <v>0</v>
      </c>
      <c r="T18" s="201">
        <f>(S18)/'Table I'!G7*100</f>
        <v>0</v>
      </c>
      <c r="U18" s="173">
        <f>+U17</f>
        <v>0</v>
      </c>
    </row>
    <row r="19" spans="1:21" s="152" customFormat="1">
      <c r="A19" s="180">
        <v>3</v>
      </c>
      <c r="B19" s="181"/>
      <c r="C19" s="181" t="s">
        <v>183</v>
      </c>
      <c r="D19" s="181"/>
      <c r="E19" s="181"/>
      <c r="F19" s="181"/>
      <c r="G19" s="181"/>
      <c r="H19" s="181"/>
      <c r="I19" s="181"/>
      <c r="J19" s="202"/>
      <c r="K19" s="181"/>
      <c r="L19" s="181"/>
      <c r="M19" s="181"/>
      <c r="N19" s="202"/>
      <c r="O19" s="181"/>
      <c r="P19" s="202"/>
      <c r="Q19" s="181"/>
      <c r="R19" s="202"/>
      <c r="S19" s="181"/>
      <c r="T19" s="202"/>
      <c r="U19" s="181"/>
    </row>
    <row r="20" spans="1:21" s="153" customFormat="1" ht="36">
      <c r="A20" s="168"/>
      <c r="B20" s="169" t="s">
        <v>131</v>
      </c>
      <c r="C20" s="169" t="s">
        <v>184</v>
      </c>
      <c r="D20" s="169"/>
      <c r="E20" s="169">
        <v>161</v>
      </c>
      <c r="F20" s="169">
        <v>616000</v>
      </c>
      <c r="G20" s="169">
        <v>0</v>
      </c>
      <c r="H20" s="169"/>
      <c r="I20" s="169">
        <f>F20+G20+H20</f>
        <v>616000</v>
      </c>
      <c r="J20" s="200">
        <f>(I20/('Table I'!G11-'Table I'!G9)*100)</f>
        <v>5.9689922480620154</v>
      </c>
      <c r="K20" s="169">
        <v>616000</v>
      </c>
      <c r="L20" s="169"/>
      <c r="M20" s="169">
        <f>K20+L20</f>
        <v>616000</v>
      </c>
      <c r="N20" s="200">
        <f>(M20)/'Table I'!K11*100</f>
        <v>5.9689922480620154</v>
      </c>
      <c r="O20" s="169">
        <v>0</v>
      </c>
      <c r="P20" s="200">
        <f>(O20+I20)/(O42+'Table I'!G11-'Table I'!G9)*100</f>
        <v>5.9689922480620154</v>
      </c>
      <c r="Q20" s="169">
        <v>0</v>
      </c>
      <c r="R20" s="200">
        <f>(Q20)/'Table I'!G7*100</f>
        <v>0</v>
      </c>
      <c r="S20" s="169">
        <v>0</v>
      </c>
      <c r="T20" s="200">
        <f>(S20)/'Table I'!G7*100</f>
        <v>0</v>
      </c>
      <c r="U20" s="169">
        <v>615999</v>
      </c>
    </row>
    <row r="21" spans="1:21" s="153" customFormat="1" ht="36">
      <c r="A21" s="168"/>
      <c r="B21" s="169"/>
      <c r="C21" s="169" t="s">
        <v>185</v>
      </c>
      <c r="D21" s="169"/>
      <c r="E21" s="169">
        <v>12</v>
      </c>
      <c r="F21" s="169">
        <v>667180</v>
      </c>
      <c r="G21" s="169">
        <v>0</v>
      </c>
      <c r="H21" s="169"/>
      <c r="I21" s="169">
        <f>F21+G21+H21</f>
        <v>667180</v>
      </c>
      <c r="J21" s="200">
        <f>(I21/('Table I'!G11-'Table I'!G9)*100)</f>
        <v>6.4649224806201557</v>
      </c>
      <c r="K21" s="169">
        <v>667180</v>
      </c>
      <c r="L21" s="169"/>
      <c r="M21" s="169">
        <f>K21+L21</f>
        <v>667180</v>
      </c>
      <c r="N21" s="200">
        <f>(M21)/'Table I'!K11*100</f>
        <v>6.4649224806201557</v>
      </c>
      <c r="O21" s="169">
        <v>0</v>
      </c>
      <c r="P21" s="200">
        <f>(O21+I21)/(O42+'Table I'!G11-'Table I'!G9)*100</f>
        <v>6.4649224806201557</v>
      </c>
      <c r="Q21" s="169">
        <v>0</v>
      </c>
      <c r="R21" s="200">
        <f>(Q21)/'Table I'!G7*100</f>
        <v>0</v>
      </c>
      <c r="S21" s="169">
        <v>0</v>
      </c>
      <c r="T21" s="200">
        <f>(S21)/'Table I'!G7*100</f>
        <v>0</v>
      </c>
      <c r="U21" s="169">
        <v>667180</v>
      </c>
    </row>
    <row r="22" spans="1:21">
      <c r="A22" s="172"/>
      <c r="B22" s="173"/>
      <c r="C22" s="173" t="s">
        <v>186</v>
      </c>
      <c r="D22" s="173" t="s">
        <v>187</v>
      </c>
      <c r="E22" s="173"/>
      <c r="F22" s="173">
        <v>103200</v>
      </c>
      <c r="G22" s="173">
        <v>0</v>
      </c>
      <c r="H22" s="173"/>
      <c r="I22" s="173">
        <f>F22+G22+H22</f>
        <v>103200</v>
      </c>
      <c r="J22" s="201">
        <f>(I22/('Table I'!G11-'Table I'!G9)*100)</f>
        <v>1</v>
      </c>
      <c r="K22" s="173">
        <v>103200</v>
      </c>
      <c r="L22" s="173"/>
      <c r="M22" s="173">
        <f>K22+L22</f>
        <v>103200</v>
      </c>
      <c r="N22" s="201">
        <f>(M22)/'Table I'!K11*100</f>
        <v>1</v>
      </c>
      <c r="O22" s="173">
        <v>0</v>
      </c>
      <c r="P22" s="201">
        <f>(O22+I22)/(O42+'Table I'!G11-'Table I'!G9)*100</f>
        <v>1</v>
      </c>
      <c r="Q22" s="173">
        <v>0</v>
      </c>
      <c r="R22" s="201">
        <f>(Q22)/'Table I'!G7*100</f>
        <v>0</v>
      </c>
      <c r="S22" s="173"/>
      <c r="T22" s="201">
        <f>(S22)/'Table I'!G7*100</f>
        <v>0</v>
      </c>
      <c r="U22" s="173">
        <v>103200</v>
      </c>
    </row>
    <row r="23" spans="1:21" s="153" customFormat="1">
      <c r="A23" s="168"/>
      <c r="B23" s="169" t="s">
        <v>153</v>
      </c>
      <c r="C23" s="169" t="s">
        <v>188</v>
      </c>
      <c r="D23" s="169"/>
      <c r="E23" s="169">
        <v>0</v>
      </c>
      <c r="F23" s="169">
        <v>0</v>
      </c>
      <c r="G23" s="169">
        <v>0</v>
      </c>
      <c r="H23" s="169"/>
      <c r="I23" s="169">
        <f>F23+G23+H23</f>
        <v>0</v>
      </c>
      <c r="J23" s="200">
        <f>(I23/('Table I'!G11-'Table I'!G9)*100)</f>
        <v>0</v>
      </c>
      <c r="K23" s="169">
        <v>0</v>
      </c>
      <c r="L23" s="169"/>
      <c r="M23" s="169">
        <f>K23+L23</f>
        <v>0</v>
      </c>
      <c r="N23" s="200">
        <f>(M23)/'Table I'!K11*100</f>
        <v>0</v>
      </c>
      <c r="O23" s="169">
        <v>0</v>
      </c>
      <c r="P23" s="200">
        <f>(O23+I23)/(O42+'Table I'!G11-'Table I'!G9)*100</f>
        <v>0</v>
      </c>
      <c r="Q23" s="169">
        <v>0</v>
      </c>
      <c r="R23" s="200">
        <f>(Q23)/'Table I'!G7*100</f>
        <v>0</v>
      </c>
      <c r="S23" s="169">
        <v>0</v>
      </c>
      <c r="T23" s="200">
        <f>(S23)/'Table I'!G7*100</f>
        <v>0</v>
      </c>
      <c r="U23" s="169">
        <v>0</v>
      </c>
    </row>
    <row r="24" spans="1:21" s="153" customFormat="1">
      <c r="A24" s="168"/>
      <c r="B24" s="169" t="s">
        <v>155</v>
      </c>
      <c r="C24" s="169" t="s">
        <v>189</v>
      </c>
      <c r="D24" s="169"/>
      <c r="E24" s="169">
        <v>0</v>
      </c>
      <c r="F24" s="169">
        <v>0</v>
      </c>
      <c r="G24" s="169">
        <v>0</v>
      </c>
      <c r="H24" s="169"/>
      <c r="I24" s="169">
        <f>F24+G24+H24</f>
        <v>0</v>
      </c>
      <c r="J24" s="200">
        <f>(I24/('Table I'!G11-'Table I'!G9)*100)</f>
        <v>0</v>
      </c>
      <c r="K24" s="169">
        <v>0</v>
      </c>
      <c r="L24" s="169"/>
      <c r="M24" s="169">
        <f>K24+L24</f>
        <v>0</v>
      </c>
      <c r="N24" s="200">
        <f>(M24)/'Table I'!K11*100</f>
        <v>0</v>
      </c>
      <c r="O24" s="169">
        <v>0</v>
      </c>
      <c r="P24" s="200">
        <f>(O24+I24)/(O42+'Table I'!G11-'Table I'!G9)*100</f>
        <v>0</v>
      </c>
      <c r="Q24" s="169">
        <v>0</v>
      </c>
      <c r="R24" s="200">
        <f>(Q24)/'Table I'!G7*100</f>
        <v>0</v>
      </c>
      <c r="S24" s="169">
        <v>0</v>
      </c>
      <c r="T24" s="200">
        <f>(S24)/'Table I'!G7*100</f>
        <v>0</v>
      </c>
      <c r="U24" s="169">
        <v>0</v>
      </c>
    </row>
    <row r="25" spans="1:21" s="153" customFormat="1">
      <c r="A25" s="168"/>
      <c r="B25" s="169" t="s">
        <v>165</v>
      </c>
      <c r="C25" s="169" t="s">
        <v>190</v>
      </c>
      <c r="D25" s="169"/>
      <c r="E25" s="169">
        <v>0</v>
      </c>
      <c r="F25" s="169">
        <v>0</v>
      </c>
      <c r="G25" s="169">
        <v>0</v>
      </c>
      <c r="H25" s="169"/>
      <c r="I25" s="169">
        <f>F25+G25+H25</f>
        <v>0</v>
      </c>
      <c r="J25" s="200">
        <f>(I25/('Table I'!G11-'Table I'!G9)*100)</f>
        <v>0</v>
      </c>
      <c r="K25" s="169">
        <v>0</v>
      </c>
      <c r="L25" s="169"/>
      <c r="M25" s="169">
        <f>K25+L25</f>
        <v>0</v>
      </c>
      <c r="N25" s="200">
        <f>(M25)/'Table I'!K11*100</f>
        <v>0</v>
      </c>
      <c r="O25" s="169">
        <v>0</v>
      </c>
      <c r="P25" s="200">
        <f>(O25+I25)/(O42+'Table I'!G11-'Table I'!G9)*100</f>
        <v>0</v>
      </c>
      <c r="Q25" s="169">
        <v>0</v>
      </c>
      <c r="R25" s="200">
        <f>(Q25)/'Table I'!G7*100</f>
        <v>0</v>
      </c>
      <c r="S25" s="169">
        <v>0</v>
      </c>
      <c r="T25" s="200">
        <f>(S25)/'Table I'!G7*100</f>
        <v>0</v>
      </c>
      <c r="U25" s="169">
        <v>0</v>
      </c>
    </row>
    <row r="26" spans="1:21" s="153" customFormat="1">
      <c r="A26" s="168"/>
      <c r="B26" s="169" t="s">
        <v>191</v>
      </c>
      <c r="C26" s="169" t="s">
        <v>192</v>
      </c>
      <c r="D26" s="169"/>
      <c r="E26" s="169">
        <v>12</v>
      </c>
      <c r="F26" s="169">
        <v>1503200</v>
      </c>
      <c r="G26" s="169">
        <v>0</v>
      </c>
      <c r="H26" s="169"/>
      <c r="I26" s="169">
        <f>F26+G26+H26</f>
        <v>1503200</v>
      </c>
      <c r="J26" s="200">
        <f>(I26/('Table I'!G11-'Table I'!G9)*100)</f>
        <v>14.565891472868216</v>
      </c>
      <c r="K26" s="169">
        <v>1503200</v>
      </c>
      <c r="L26" s="169"/>
      <c r="M26" s="169">
        <f>K26+L26</f>
        <v>1503200</v>
      </c>
      <c r="N26" s="200">
        <f>(M26)/'Table I'!K11*100</f>
        <v>14.565891472868216</v>
      </c>
      <c r="O26" s="169">
        <v>0</v>
      </c>
      <c r="P26" s="200">
        <f>(O26+I26)/(O42+'Table I'!G11-'Table I'!G9)*100</f>
        <v>14.565891472868216</v>
      </c>
      <c r="Q26" s="169">
        <v>0</v>
      </c>
      <c r="R26" s="200">
        <f>(Q26)/'Table I'!G7*100</f>
        <v>0</v>
      </c>
      <c r="S26" s="169">
        <v>0</v>
      </c>
      <c r="T26" s="200">
        <f>(S26)/'Table I'!G7*100</f>
        <v>0</v>
      </c>
      <c r="U26" s="169">
        <v>1503200</v>
      </c>
    </row>
    <row r="27" spans="1:21" ht="24">
      <c r="A27" s="172"/>
      <c r="B27" s="173"/>
      <c r="C27" s="173" t="s">
        <v>193</v>
      </c>
      <c r="D27" s="173" t="s">
        <v>194</v>
      </c>
      <c r="E27" s="173"/>
      <c r="F27" s="173">
        <v>492000</v>
      </c>
      <c r="G27" s="173">
        <v>0</v>
      </c>
      <c r="H27" s="173"/>
      <c r="I27" s="173">
        <f>F27+G27+H27</f>
        <v>492000</v>
      </c>
      <c r="J27" s="201">
        <f>(I27/('Table I'!G11-'Table I'!G9)*100)</f>
        <v>4.7674418604651168</v>
      </c>
      <c r="K27" s="173">
        <v>492000</v>
      </c>
      <c r="L27" s="173"/>
      <c r="M27" s="173">
        <f>K27+L27</f>
        <v>492000</v>
      </c>
      <c r="N27" s="201">
        <f>(M27)/'Table I'!K11*100</f>
        <v>4.7674418604651168</v>
      </c>
      <c r="O27" s="173">
        <v>0</v>
      </c>
      <c r="P27" s="201">
        <f>(O27+I27)/(O42+'Table I'!G11-'Table I'!G9)*100</f>
        <v>4.7674418604651168</v>
      </c>
      <c r="Q27" s="173">
        <v>0</v>
      </c>
      <c r="R27" s="201">
        <f>(Q27)/'Table I'!G7*100</f>
        <v>0</v>
      </c>
      <c r="S27" s="173"/>
      <c r="T27" s="201">
        <f>(S27)/'Table I'!G7*100</f>
        <v>0</v>
      </c>
      <c r="U27" s="173">
        <v>492000</v>
      </c>
    </row>
    <row r="28" spans="1:21" ht="24">
      <c r="A28" s="172"/>
      <c r="B28" s="173"/>
      <c r="C28" s="173" t="s">
        <v>195</v>
      </c>
      <c r="D28" s="173" t="s">
        <v>196</v>
      </c>
      <c r="E28" s="173"/>
      <c r="F28" s="173">
        <v>458400</v>
      </c>
      <c r="G28" s="173">
        <v>0</v>
      </c>
      <c r="H28" s="173"/>
      <c r="I28" s="173">
        <f>F28+G28+H28</f>
        <v>458400</v>
      </c>
      <c r="J28" s="201">
        <f>(I28/('Table I'!G11-'Table I'!G9)*100)</f>
        <v>4.441860465116279</v>
      </c>
      <c r="K28" s="173">
        <v>458400</v>
      </c>
      <c r="L28" s="173"/>
      <c r="M28" s="173">
        <f>K28+L28</f>
        <v>458400</v>
      </c>
      <c r="N28" s="201">
        <f>(M28)/'Table I'!K11*100</f>
        <v>4.441860465116279</v>
      </c>
      <c r="O28" s="173">
        <v>0</v>
      </c>
      <c r="P28" s="201">
        <f>(O28+I28)/(O42+'Table I'!G11-'Table I'!G9)*100</f>
        <v>4.441860465116279</v>
      </c>
      <c r="Q28" s="173">
        <v>0</v>
      </c>
      <c r="R28" s="201">
        <f>(Q28)/'Table I'!G7*100</f>
        <v>0</v>
      </c>
      <c r="S28" s="173"/>
      <c r="T28" s="201">
        <f>(S28)/'Table I'!G7*100</f>
        <v>0</v>
      </c>
      <c r="U28" s="173">
        <v>458400</v>
      </c>
    </row>
    <row r="29" spans="1:21">
      <c r="A29" s="172"/>
      <c r="B29" s="173"/>
      <c r="C29" s="173" t="s">
        <v>197</v>
      </c>
      <c r="D29" s="173" t="s">
        <v>198</v>
      </c>
      <c r="E29" s="173"/>
      <c r="F29" s="173">
        <v>187200</v>
      </c>
      <c r="G29" s="173">
        <v>0</v>
      </c>
      <c r="H29" s="173"/>
      <c r="I29" s="173">
        <f>F29+G29+H29</f>
        <v>187200</v>
      </c>
      <c r="J29" s="201">
        <f>(I29/('Table I'!G11-'Table I'!G9)*100)</f>
        <v>1.8139534883720929</v>
      </c>
      <c r="K29" s="173">
        <v>187200</v>
      </c>
      <c r="L29" s="173"/>
      <c r="M29" s="173">
        <f>K29+L29</f>
        <v>187200</v>
      </c>
      <c r="N29" s="201">
        <f>(M29)/'Table I'!K11*100</f>
        <v>1.8139534883720929</v>
      </c>
      <c r="O29" s="173">
        <v>0</v>
      </c>
      <c r="P29" s="201">
        <f>(O29+I29)/(O42+'Table I'!G11-'Table I'!G9)*100</f>
        <v>1.8139534883720929</v>
      </c>
      <c r="Q29" s="173">
        <v>0</v>
      </c>
      <c r="R29" s="201">
        <f>(Q29)/'Table I'!G7*100</f>
        <v>0</v>
      </c>
      <c r="S29" s="173"/>
      <c r="T29" s="201">
        <f>(S29)/'Table I'!G7*100</f>
        <v>0</v>
      </c>
      <c r="U29" s="173">
        <v>187200</v>
      </c>
    </row>
    <row r="30" spans="1:21" ht="24">
      <c r="A30" s="172"/>
      <c r="B30" s="173"/>
      <c r="C30" s="173" t="s">
        <v>199</v>
      </c>
      <c r="D30" s="173" t="s">
        <v>200</v>
      </c>
      <c r="E30" s="173"/>
      <c r="F30" s="173">
        <v>146400</v>
      </c>
      <c r="G30" s="173">
        <v>0</v>
      </c>
      <c r="H30" s="173"/>
      <c r="I30" s="173">
        <f>F30+G30+H30</f>
        <v>146400</v>
      </c>
      <c r="J30" s="201">
        <f>(I30/('Table I'!G11-'Table I'!G9)*100)</f>
        <v>1.4186046511627908</v>
      </c>
      <c r="K30" s="173">
        <v>146400</v>
      </c>
      <c r="L30" s="173"/>
      <c r="M30" s="173">
        <f>K30+L30</f>
        <v>146400</v>
      </c>
      <c r="N30" s="201">
        <f>(M30)/'Table I'!K11*100</f>
        <v>1.4186046511627908</v>
      </c>
      <c r="O30" s="173">
        <v>0</v>
      </c>
      <c r="P30" s="201">
        <f>(O30+I30)/(O42+'Table I'!G11-'Table I'!G9)*100</f>
        <v>1.4186046511627908</v>
      </c>
      <c r="Q30" s="173">
        <v>0</v>
      </c>
      <c r="R30" s="201">
        <f>(Q30)/'Table I'!G7*100</f>
        <v>0</v>
      </c>
      <c r="S30" s="173"/>
      <c r="T30" s="201">
        <f>(S30)/'Table I'!G7*100</f>
        <v>0</v>
      </c>
      <c r="U30" s="173">
        <v>146400</v>
      </c>
    </row>
    <row r="31" spans="1:21" ht="24">
      <c r="A31" s="172"/>
      <c r="B31" s="173"/>
      <c r="C31" s="173" t="s">
        <v>201</v>
      </c>
      <c r="D31" s="173" t="s">
        <v>202</v>
      </c>
      <c r="E31" s="173"/>
      <c r="F31" s="173">
        <v>108000</v>
      </c>
      <c r="G31" s="173">
        <v>0</v>
      </c>
      <c r="H31" s="173"/>
      <c r="I31" s="173">
        <f>F31+G31+H31</f>
        <v>108000</v>
      </c>
      <c r="J31" s="201">
        <f>(I31/('Table I'!G11-'Table I'!G9)*100)</f>
        <v>1.0465116279069768</v>
      </c>
      <c r="K31" s="173">
        <v>108000</v>
      </c>
      <c r="L31" s="173"/>
      <c r="M31" s="173">
        <f>K31+L31</f>
        <v>108000</v>
      </c>
      <c r="N31" s="201">
        <f>(M31)/'Table I'!K11*100</f>
        <v>1.0465116279069768</v>
      </c>
      <c r="O31" s="173">
        <v>0</v>
      </c>
      <c r="P31" s="201">
        <f>(O31+I31)/(O42+'Table I'!G11-'Table I'!G9)*100</f>
        <v>1.0465116279069768</v>
      </c>
      <c r="Q31" s="173">
        <v>0</v>
      </c>
      <c r="R31" s="201">
        <f>(Q31)/'Table I'!G7*100</f>
        <v>0</v>
      </c>
      <c r="S31" s="173"/>
      <c r="T31" s="201">
        <f>(S31)/'Table I'!G7*100</f>
        <v>0</v>
      </c>
      <c r="U31" s="173">
        <v>108000</v>
      </c>
    </row>
    <row r="32" spans="1:21" s="153" customFormat="1">
      <c r="A32" s="168"/>
      <c r="B32" s="169" t="s">
        <v>203</v>
      </c>
      <c r="C32" s="169" t="s">
        <v>204</v>
      </c>
      <c r="D32" s="169"/>
      <c r="E32" s="169">
        <v>0</v>
      </c>
      <c r="F32" s="169">
        <v>0</v>
      </c>
      <c r="G32" s="169">
        <v>0</v>
      </c>
      <c r="H32" s="169"/>
      <c r="I32" s="169">
        <f>F32+G32+H32</f>
        <v>0</v>
      </c>
      <c r="J32" s="200">
        <f>(I32/('Table I'!G11-'Table I'!G9)*100)</f>
        <v>0</v>
      </c>
      <c r="K32" s="169">
        <v>0</v>
      </c>
      <c r="L32" s="169"/>
      <c r="M32" s="169">
        <f>K32+L32</f>
        <v>0</v>
      </c>
      <c r="N32" s="200">
        <f>(M32)/'Table I'!K11*100</f>
        <v>0</v>
      </c>
      <c r="O32" s="169">
        <v>0</v>
      </c>
      <c r="P32" s="200">
        <f>(O32+I32)/(O42+'Table I'!G11-'Table I'!G9)*100</f>
        <v>0</v>
      </c>
      <c r="Q32" s="169">
        <v>0</v>
      </c>
      <c r="R32" s="200">
        <f>(Q32)/'Table I'!G7*100</f>
        <v>0</v>
      </c>
      <c r="S32" s="169">
        <v>0</v>
      </c>
      <c r="T32" s="200">
        <f>(S32)/'Table I'!G7*100</f>
        <v>0</v>
      </c>
      <c r="U32" s="169">
        <v>0</v>
      </c>
    </row>
    <row r="33" spans="1:21" s="153" customFormat="1">
      <c r="A33" s="168"/>
      <c r="B33" s="169" t="s">
        <v>205</v>
      </c>
      <c r="C33" s="169" t="s">
        <v>206</v>
      </c>
      <c r="D33" s="169"/>
      <c r="E33" s="169">
        <v>17</v>
      </c>
      <c r="F33" s="169">
        <v>98400</v>
      </c>
      <c r="G33" s="169">
        <v>0</v>
      </c>
      <c r="H33" s="169"/>
      <c r="I33" s="169">
        <f>F33+G33+H33</f>
        <v>98400</v>
      </c>
      <c r="J33" s="200">
        <f>(I33/('Table I'!G11-'Table I'!G9)*100)</f>
        <v>0.95348837209302328</v>
      </c>
      <c r="K33" s="169">
        <v>98400</v>
      </c>
      <c r="L33" s="169"/>
      <c r="M33" s="169">
        <f>K33+L33</f>
        <v>98400</v>
      </c>
      <c r="N33" s="200">
        <f>(M33)/'Table I'!K11*100</f>
        <v>0.95348837209302328</v>
      </c>
      <c r="O33" s="169">
        <v>0</v>
      </c>
      <c r="P33" s="200">
        <f>(O33+I33)/(O42+'Table I'!G11-'Table I'!G9)*100</f>
        <v>0.95348837209302328</v>
      </c>
      <c r="Q33" s="169">
        <v>0</v>
      </c>
      <c r="R33" s="200">
        <f>(Q33)/'Table I'!G7*100</f>
        <v>0</v>
      </c>
      <c r="S33" s="169">
        <v>0</v>
      </c>
      <c r="T33" s="200">
        <f>(S33)/'Table I'!G7*100</f>
        <v>0</v>
      </c>
      <c r="U33" s="169">
        <v>98400</v>
      </c>
    </row>
    <row r="34" spans="1:21" s="153" customFormat="1">
      <c r="A34" s="168"/>
      <c r="B34" s="169" t="s">
        <v>207</v>
      </c>
      <c r="C34" s="169" t="s">
        <v>208</v>
      </c>
      <c r="D34" s="169"/>
      <c r="E34" s="169">
        <v>0</v>
      </c>
      <c r="F34" s="169">
        <v>0</v>
      </c>
      <c r="G34" s="169">
        <v>0</v>
      </c>
      <c r="H34" s="169"/>
      <c r="I34" s="169">
        <f>F34+G34+H34</f>
        <v>0</v>
      </c>
      <c r="J34" s="200">
        <f>(I34/('Table I'!G11-'Table I'!G9)*100)</f>
        <v>0</v>
      </c>
      <c r="K34" s="169">
        <v>0</v>
      </c>
      <c r="L34" s="169"/>
      <c r="M34" s="169">
        <f>K34+L34</f>
        <v>0</v>
      </c>
      <c r="N34" s="200">
        <f>(M34)/'Table I'!K11*100</f>
        <v>0</v>
      </c>
      <c r="O34" s="169">
        <v>0</v>
      </c>
      <c r="P34" s="200">
        <f>(O34+I34)/(O42+'Table I'!G11-'Table I'!G9)*100</f>
        <v>0</v>
      </c>
      <c r="Q34" s="169">
        <v>0</v>
      </c>
      <c r="R34" s="200">
        <f>(Q34)/'Table I'!G7*100</f>
        <v>0</v>
      </c>
      <c r="S34" s="169">
        <v>0</v>
      </c>
      <c r="T34" s="200">
        <f>(S34)/'Table I'!G7*100</f>
        <v>0</v>
      </c>
      <c r="U34" s="169">
        <v>0</v>
      </c>
    </row>
    <row r="35" spans="1:21" s="153" customFormat="1">
      <c r="A35" s="168"/>
      <c r="B35" s="169" t="s">
        <v>209</v>
      </c>
      <c r="C35" s="169" t="s">
        <v>210</v>
      </c>
      <c r="D35" s="169"/>
      <c r="E35" s="169">
        <v>2</v>
      </c>
      <c r="F35" s="169">
        <v>2420</v>
      </c>
      <c r="G35" s="169">
        <v>0</v>
      </c>
      <c r="H35" s="169"/>
      <c r="I35" s="169">
        <f>F35+G35+H35</f>
        <v>2420</v>
      </c>
      <c r="J35" s="200">
        <f>(I35/('Table I'!G11-'Table I'!G9)*100)</f>
        <v>2.3449612403100773E-2</v>
      </c>
      <c r="K35" s="169">
        <v>2420</v>
      </c>
      <c r="L35" s="169"/>
      <c r="M35" s="169">
        <f>K35+L35</f>
        <v>2420</v>
      </c>
      <c r="N35" s="200">
        <f>(M35)/'Table I'!K11*100</f>
        <v>2.3449612403100773E-2</v>
      </c>
      <c r="O35" s="169">
        <v>0</v>
      </c>
      <c r="P35" s="200">
        <f>(O35+I35)/(O42+'Table I'!G11-'Table I'!G9)*100</f>
        <v>2.3449612403100773E-2</v>
      </c>
      <c r="Q35" s="169">
        <v>0</v>
      </c>
      <c r="R35" s="200">
        <f>(Q35)/'Table I'!G7*100</f>
        <v>0</v>
      </c>
      <c r="S35" s="169">
        <v>0</v>
      </c>
      <c r="T35" s="200">
        <f>(S35)/'Table I'!G7*100</f>
        <v>0</v>
      </c>
      <c r="U35" s="169">
        <v>2420</v>
      </c>
    </row>
    <row r="36" spans="1:21" s="153" customFormat="1">
      <c r="A36" s="168"/>
      <c r="B36" s="169" t="s">
        <v>211</v>
      </c>
      <c r="C36" s="169" t="s">
        <v>212</v>
      </c>
      <c r="D36" s="169"/>
      <c r="E36" s="169">
        <v>0</v>
      </c>
      <c r="F36" s="169">
        <v>0</v>
      </c>
      <c r="G36" s="169">
        <v>0</v>
      </c>
      <c r="H36" s="169"/>
      <c r="I36" s="169">
        <f>F36+G36+H36</f>
        <v>0</v>
      </c>
      <c r="J36" s="200">
        <f>(I36/('Table I'!G11-'Table I'!G9)*100)</f>
        <v>0</v>
      </c>
      <c r="K36" s="169">
        <v>0</v>
      </c>
      <c r="L36" s="169"/>
      <c r="M36" s="169">
        <f>K36+L36</f>
        <v>0</v>
      </c>
      <c r="N36" s="200">
        <f>(M36)/'Table I'!K11*100</f>
        <v>0</v>
      </c>
      <c r="O36" s="169">
        <v>0</v>
      </c>
      <c r="P36" s="200">
        <f>(O36+I36)/(O42+'Table I'!G11-'Table I'!G9)*100</f>
        <v>0</v>
      </c>
      <c r="Q36" s="169">
        <v>0</v>
      </c>
      <c r="R36" s="200">
        <f>(Q36)/'Table I'!G7*100</f>
        <v>0</v>
      </c>
      <c r="S36" s="169">
        <v>0</v>
      </c>
      <c r="T36" s="200">
        <f>(S36)/'Table I'!G7*100</f>
        <v>0</v>
      </c>
      <c r="U36" s="169">
        <v>0</v>
      </c>
    </row>
    <row r="37" spans="1:21" s="153" customFormat="1">
      <c r="A37" s="168"/>
      <c r="B37" s="169" t="s">
        <v>213</v>
      </c>
      <c r="C37" s="169" t="s">
        <v>214</v>
      </c>
      <c r="D37" s="169"/>
      <c r="E37" s="169">
        <v>0</v>
      </c>
      <c r="F37" s="169">
        <v>0</v>
      </c>
      <c r="G37" s="169">
        <v>0</v>
      </c>
      <c r="H37" s="169"/>
      <c r="I37" s="169">
        <f>F37+G37+H37</f>
        <v>0</v>
      </c>
      <c r="J37" s="200">
        <f>(I37/('Table I'!G11-'Table I'!G9)*100)</f>
        <v>0</v>
      </c>
      <c r="K37" s="169">
        <v>0</v>
      </c>
      <c r="L37" s="169"/>
      <c r="M37" s="169">
        <f>K37+L37</f>
        <v>0</v>
      </c>
      <c r="N37" s="200">
        <f>(M37)/'Table I'!K11*100</f>
        <v>0</v>
      </c>
      <c r="O37" s="169">
        <v>0</v>
      </c>
      <c r="P37" s="200">
        <f>(O37+I37)/(O42+'Table I'!G11-'Table I'!G9)*100</f>
        <v>0</v>
      </c>
      <c r="Q37" s="169">
        <v>0</v>
      </c>
      <c r="R37" s="200">
        <f>(Q37)/'Table I'!G7*100</f>
        <v>0</v>
      </c>
      <c r="S37" s="169">
        <v>0</v>
      </c>
      <c r="T37" s="200">
        <f>(S37)/'Table I'!G7*100</f>
        <v>0</v>
      </c>
      <c r="U37" s="169">
        <v>0</v>
      </c>
    </row>
    <row r="38" spans="1:21" s="153" customFormat="1">
      <c r="A38" s="168"/>
      <c r="B38" s="169" t="s">
        <v>215</v>
      </c>
      <c r="C38" s="169" t="s">
        <v>216</v>
      </c>
      <c r="D38" s="169"/>
      <c r="E38" s="169">
        <v>0</v>
      </c>
      <c r="F38" s="169">
        <v>0</v>
      </c>
      <c r="G38" s="169">
        <v>0</v>
      </c>
      <c r="H38" s="169"/>
      <c r="I38" s="169">
        <f>F38+G38+H38</f>
        <v>0</v>
      </c>
      <c r="J38" s="200">
        <f>(I38/('Table I'!G11-'Table I'!G9)*100)</f>
        <v>0</v>
      </c>
      <c r="K38" s="169">
        <v>0</v>
      </c>
      <c r="L38" s="169"/>
      <c r="M38" s="169">
        <f>K38+L38</f>
        <v>0</v>
      </c>
      <c r="N38" s="200">
        <f>(M38)/'Table I'!K11*100</f>
        <v>0</v>
      </c>
      <c r="O38" s="169">
        <v>0</v>
      </c>
      <c r="P38" s="200">
        <f>(O38+I38)/(O42+'Table I'!G11-'Table I'!G9)*100</f>
        <v>0</v>
      </c>
      <c r="Q38" s="169">
        <v>0</v>
      </c>
      <c r="R38" s="200">
        <f>(Q38)/'Table I'!G7*100</f>
        <v>0</v>
      </c>
      <c r="S38" s="169">
        <v>0</v>
      </c>
      <c r="T38" s="200">
        <f>(S38)/'Table I'!G7*100</f>
        <v>0</v>
      </c>
      <c r="U38" s="169">
        <v>0</v>
      </c>
    </row>
    <row r="39" spans="1:21" s="153" customFormat="1">
      <c r="A39" s="168"/>
      <c r="B39" s="169" t="s">
        <v>217</v>
      </c>
      <c r="C39" s="169" t="s">
        <v>218</v>
      </c>
      <c r="D39" s="169"/>
      <c r="E39" s="169">
        <v>5</v>
      </c>
      <c r="F39" s="169">
        <v>26400</v>
      </c>
      <c r="G39" s="169">
        <v>0</v>
      </c>
      <c r="H39" s="169"/>
      <c r="I39" s="169">
        <f>F39+G39+H39</f>
        <v>26400</v>
      </c>
      <c r="J39" s="200">
        <f>(I39/('Table I'!G11-'Table I'!G9)*100)</f>
        <v>0.25581395348837205</v>
      </c>
      <c r="K39" s="169">
        <v>26400</v>
      </c>
      <c r="L39" s="169"/>
      <c r="M39" s="169">
        <f>K39+L39</f>
        <v>26400</v>
      </c>
      <c r="N39" s="200">
        <f>(M39)/'Table I'!K11*100</f>
        <v>0.25581395348837205</v>
      </c>
      <c r="O39" s="169">
        <v>0</v>
      </c>
      <c r="P39" s="200">
        <f>(O39+I39)/(O42+'Table I'!G11-'Table I'!G9)*100</f>
        <v>0.25581395348837205</v>
      </c>
      <c r="Q39" s="169">
        <v>0</v>
      </c>
      <c r="R39" s="200">
        <f>(Q39)/'Table I'!G7*100</f>
        <v>0</v>
      </c>
      <c r="S39" s="169">
        <v>0</v>
      </c>
      <c r="T39" s="200">
        <f>(S39)/'Table I'!G7*100</f>
        <v>0</v>
      </c>
      <c r="U39" s="169">
        <v>26400</v>
      </c>
    </row>
    <row r="40" spans="1:21" s="153" customFormat="1" ht="24">
      <c r="A40" s="168"/>
      <c r="B40" s="169" t="s">
        <v>219</v>
      </c>
      <c r="C40" s="169" t="s">
        <v>220</v>
      </c>
      <c r="D40" s="169"/>
      <c r="E40" s="169">
        <v>0</v>
      </c>
      <c r="F40" s="169">
        <v>0</v>
      </c>
      <c r="G40" s="169">
        <v>0</v>
      </c>
      <c r="H40" s="169"/>
      <c r="I40" s="169">
        <f>F40+G40+H40</f>
        <v>0</v>
      </c>
      <c r="J40" s="200">
        <f>(I40/('Table I'!G11-'Table I'!G9)*100)</f>
        <v>0</v>
      </c>
      <c r="K40" s="169">
        <v>0</v>
      </c>
      <c r="L40" s="169"/>
      <c r="M40" s="169">
        <f>K40+L40</f>
        <v>0</v>
      </c>
      <c r="N40" s="200">
        <f>(M40)/'Table I'!K11*100</f>
        <v>0</v>
      </c>
      <c r="O40" s="169">
        <v>0</v>
      </c>
      <c r="P40" s="200">
        <f>(O40+I40)/(O42+'Table I'!G11-'Table I'!G9)*100</f>
        <v>0</v>
      </c>
      <c r="Q40" s="169">
        <v>0</v>
      </c>
      <c r="R40" s="200">
        <f>(Q40)/'Table I'!G7*100</f>
        <v>0</v>
      </c>
      <c r="S40" s="169">
        <v>0</v>
      </c>
      <c r="T40" s="200">
        <f>(S40)/'Table I'!G7*100</f>
        <v>0</v>
      </c>
      <c r="U40" s="169">
        <v>0</v>
      </c>
    </row>
    <row r="41" spans="1:21" ht="12.75" thickBot="1">
      <c r="A41" s="172"/>
      <c r="B41" s="173"/>
      <c r="C41" s="173" t="s">
        <v>221</v>
      </c>
      <c r="D41" s="173"/>
      <c r="E41" s="173">
        <f>+E20+E21+E23+E24+E25+E26+E32+E33+E34+E35+E36+E37+E38+E39+E40</f>
        <v>209</v>
      </c>
      <c r="F41" s="173">
        <f>+F20+F21+F23+F24+F25+F26+F32+F33+F34+F35+F36+F37+F38+F39+F40</f>
        <v>2913600</v>
      </c>
      <c r="G41" s="173">
        <f>+G20+G21+G23+G24+G25+G26+G32+G33+G34+G35+G36+G37+G38+G39+G40</f>
        <v>0</v>
      </c>
      <c r="H41" s="173">
        <f>+H20+H21+H23+H24+H25+H26+H32+H33+H34+H35+H36+H37+H38+H39+H40</f>
        <v>0</v>
      </c>
      <c r="I41" s="173">
        <f>F41+G41+H41</f>
        <v>2913600</v>
      </c>
      <c r="J41" s="201">
        <f>(I41/('Table I'!G11-'Table I'!G9)*100)</f>
        <v>28.232558139534884</v>
      </c>
      <c r="K41" s="173">
        <f>+K20+K21+K23+K24+K25+K26+K32+K33+K34+K35+K36+K37+K38+K39+K40</f>
        <v>2913600</v>
      </c>
      <c r="L41" s="173">
        <f>+L20+L21+L23+L24+L25+L26+L32+L33+L34+L35+L36+L37+L38+L39+L40</f>
        <v>0</v>
      </c>
      <c r="M41" s="173">
        <f>K41+L41</f>
        <v>2913600</v>
      </c>
      <c r="N41" s="201">
        <f>(M41)/'Table I'!K11*100</f>
        <v>28.232558139534884</v>
      </c>
      <c r="O41" s="173">
        <f>+O20+O21+O23+O24+O25+O26+O32+O33+O34+O35+O36+O37+O38+O39+O40</f>
        <v>0</v>
      </c>
      <c r="P41" s="201">
        <f>(O41+I41)/(O42+'Table I'!G11-'Table I'!G9)*100</f>
        <v>28.232558139534884</v>
      </c>
      <c r="Q41" s="173">
        <f>+Q20+Q21+Q23+Q24+Q25+Q26+Q32+Q33+Q34+Q35+Q36+Q37+Q38+Q39+Q40</f>
        <v>0</v>
      </c>
      <c r="R41" s="201">
        <f>(Q41)/'Table I'!G7*100</f>
        <v>0</v>
      </c>
      <c r="S41" s="173">
        <f>+S20+S21+S23+S24+S25+S26+S32+S33+S34+S35+S36+S37+S38+S39+S40</f>
        <v>0</v>
      </c>
      <c r="T41" s="201">
        <f>(S41)/'Table I'!G7*100</f>
        <v>0</v>
      </c>
      <c r="U41" s="173">
        <f>+U20+U21+U23+U24+U25+U26+U32+U33+U34+U35+U36+U37+U38+U39+U40</f>
        <v>2913599</v>
      </c>
    </row>
    <row r="42" spans="1:21" s="152" customFormat="1" ht="24.75" thickBot="1">
      <c r="A42" s="184"/>
      <c r="B42" s="185"/>
      <c r="C42" s="185" t="s">
        <v>222</v>
      </c>
      <c r="D42" s="185"/>
      <c r="E42" s="185">
        <f>E16+E18+E41</f>
        <v>209</v>
      </c>
      <c r="F42" s="185">
        <f>F16+F18+F41</f>
        <v>2913600</v>
      </c>
      <c r="G42" s="185">
        <f>G16+G18+G41</f>
        <v>0</v>
      </c>
      <c r="H42" s="185">
        <f>H16+H18+H41</f>
        <v>0</v>
      </c>
      <c r="I42" s="185">
        <f>I16+I18+I41</f>
        <v>2913600</v>
      </c>
      <c r="J42" s="203">
        <f>J16+J18+J41</f>
        <v>28.232558139534884</v>
      </c>
      <c r="K42" s="185">
        <f>K16+K18+K41</f>
        <v>2913600</v>
      </c>
      <c r="L42" s="185">
        <f>L16+L18+L41</f>
        <v>0</v>
      </c>
      <c r="M42" s="185">
        <f>M16+M18+M41</f>
        <v>2913600</v>
      </c>
      <c r="N42" s="203">
        <f>N16+N18+N41</f>
        <v>28.232558139534884</v>
      </c>
      <c r="O42" s="185">
        <f>O16+O18+O41</f>
        <v>0</v>
      </c>
      <c r="P42" s="203">
        <f>P16+P18+P41</f>
        <v>28.232558139534884</v>
      </c>
      <c r="Q42" s="185">
        <f>Q16+Q18+Q41</f>
        <v>0</v>
      </c>
      <c r="R42" s="203">
        <f>R16+R18+R41</f>
        <v>0</v>
      </c>
      <c r="S42" s="185">
        <f>S16+S18+S41</f>
        <v>0</v>
      </c>
      <c r="T42" s="203">
        <f>T16+T18+T41</f>
        <v>0</v>
      </c>
      <c r="U42" s="204">
        <f>U16+U18+U41</f>
        <v>2913599</v>
      </c>
    </row>
  </sheetData>
  <mergeCells count="26">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dimension ref="A1:T8"/>
  <sheetViews>
    <sheetView topLeftCell="A2" workbookViewId="0">
      <selection activeCell="A6" sqref="A6:T8"/>
    </sheetView>
  </sheetViews>
  <sheetFormatPr defaultRowHeight="12.75"/>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7" customWidth="1"/>
    <col min="14" max="14" width="17.83203125" customWidth="1"/>
    <col min="15" max="15" width="18.6640625" customWidth="1"/>
    <col min="16" max="16" width="9.5" customWidth="1"/>
    <col min="17" max="17" width="11" style="27" customWidth="1"/>
    <col min="18" max="18" width="11" customWidth="1"/>
    <col min="19" max="19" width="11.6640625" style="27" customWidth="1"/>
    <col min="20" max="20" width="12.5" customWidth="1"/>
  </cols>
  <sheetData>
    <row r="1" spans="1:20" ht="15">
      <c r="A1" s="73" t="s">
        <v>94</v>
      </c>
      <c r="B1" s="73"/>
      <c r="C1" s="73"/>
      <c r="D1" s="73"/>
      <c r="E1" s="73"/>
      <c r="F1" s="73"/>
      <c r="G1" s="73"/>
      <c r="H1" s="73"/>
      <c r="I1" s="73"/>
      <c r="J1" s="73"/>
      <c r="K1" s="73"/>
      <c r="L1" s="73"/>
      <c r="M1" s="73"/>
      <c r="N1" s="73"/>
      <c r="O1" s="73"/>
      <c r="P1" s="73"/>
      <c r="Q1" s="73"/>
      <c r="R1" s="73"/>
      <c r="S1" s="73"/>
      <c r="T1" s="73"/>
    </row>
    <row r="2" spans="1:20" ht="40.5" customHeight="1">
      <c r="A2" s="102"/>
      <c r="B2" s="53" t="s">
        <v>90</v>
      </c>
      <c r="C2" s="53" t="s">
        <v>78</v>
      </c>
      <c r="D2" s="53" t="s">
        <v>100</v>
      </c>
      <c r="E2" s="53" t="s">
        <v>63</v>
      </c>
      <c r="F2" s="53" t="s">
        <v>79</v>
      </c>
      <c r="G2" s="53" t="s">
        <v>80</v>
      </c>
      <c r="H2" s="53" t="s">
        <v>98</v>
      </c>
      <c r="I2" s="53" t="s">
        <v>82</v>
      </c>
      <c r="J2" s="56" t="s">
        <v>59</v>
      </c>
      <c r="K2" s="107"/>
      <c r="L2" s="107"/>
      <c r="M2" s="81"/>
      <c r="N2" s="53" t="s">
        <v>58</v>
      </c>
      <c r="O2" s="53" t="s">
        <v>101</v>
      </c>
      <c r="P2" s="56" t="s">
        <v>57</v>
      </c>
      <c r="Q2" s="59"/>
      <c r="R2" s="56" t="s">
        <v>56</v>
      </c>
      <c r="S2" s="59"/>
      <c r="T2" s="53" t="s">
        <v>99</v>
      </c>
    </row>
    <row r="3" spans="1:20" ht="27" customHeight="1">
      <c r="A3" s="103"/>
      <c r="B3" s="105"/>
      <c r="C3" s="64"/>
      <c r="D3" s="64"/>
      <c r="E3" s="64"/>
      <c r="F3" s="64"/>
      <c r="G3" s="64"/>
      <c r="H3" s="105"/>
      <c r="I3" s="105"/>
      <c r="J3" s="56" t="s">
        <v>26</v>
      </c>
      <c r="K3" s="58"/>
      <c r="L3" s="59"/>
      <c r="M3" s="108" t="s">
        <v>73</v>
      </c>
      <c r="N3" s="64"/>
      <c r="O3" s="105"/>
      <c r="P3" s="53" t="s">
        <v>95</v>
      </c>
      <c r="Q3" s="110" t="s">
        <v>96</v>
      </c>
      <c r="R3" s="53" t="s">
        <v>102</v>
      </c>
      <c r="S3" s="110" t="s">
        <v>97</v>
      </c>
      <c r="T3" s="105"/>
    </row>
    <row r="4" spans="1:20" ht="33" customHeight="1">
      <c r="A4" s="104"/>
      <c r="B4" s="106"/>
      <c r="C4" s="55"/>
      <c r="D4" s="55"/>
      <c r="E4" s="55"/>
      <c r="F4" s="55"/>
      <c r="G4" s="55"/>
      <c r="H4" s="106"/>
      <c r="I4" s="106"/>
      <c r="J4" s="11" t="s">
        <v>74</v>
      </c>
      <c r="K4" s="11" t="s">
        <v>75</v>
      </c>
      <c r="L4" s="11" t="s">
        <v>38</v>
      </c>
      <c r="M4" s="109"/>
      <c r="N4" s="55"/>
      <c r="O4" s="106"/>
      <c r="P4" s="55"/>
      <c r="Q4" s="111"/>
      <c r="R4" s="106"/>
      <c r="S4" s="111"/>
      <c r="T4" s="106"/>
    </row>
    <row r="5" spans="1:20" ht="45" customHeight="1">
      <c r="A5" s="45"/>
      <c r="B5" s="43" t="s">
        <v>40</v>
      </c>
      <c r="C5" s="44" t="s">
        <v>41</v>
      </c>
      <c r="D5" s="43" t="s">
        <v>42</v>
      </c>
      <c r="E5" s="44" t="s">
        <v>43</v>
      </c>
      <c r="F5" s="43" t="s">
        <v>44</v>
      </c>
      <c r="G5" s="43" t="s">
        <v>45</v>
      </c>
      <c r="H5" s="44" t="s">
        <v>87</v>
      </c>
      <c r="I5" s="44" t="s">
        <v>47</v>
      </c>
      <c r="J5" s="60" t="s">
        <v>48</v>
      </c>
      <c r="K5" s="167"/>
      <c r="L5" s="167"/>
      <c r="M5" s="61"/>
      <c r="N5" s="43" t="s">
        <v>49</v>
      </c>
      <c r="O5" s="44" t="s">
        <v>51</v>
      </c>
      <c r="P5" s="60" t="s">
        <v>52</v>
      </c>
      <c r="Q5" s="61"/>
      <c r="R5" s="60" t="s">
        <v>53</v>
      </c>
      <c r="S5" s="61"/>
      <c r="T5" s="44" t="s">
        <v>54</v>
      </c>
    </row>
    <row r="6" spans="1:20" s="131" customFormat="1" ht="15.95" customHeight="1">
      <c r="A6" s="210" t="s">
        <v>223</v>
      </c>
      <c r="B6" s="205" t="s">
        <v>224</v>
      </c>
      <c r="C6" s="205"/>
      <c r="D6" s="205">
        <v>0</v>
      </c>
      <c r="E6" s="205">
        <v>0</v>
      </c>
      <c r="F6" s="205">
        <v>0</v>
      </c>
      <c r="G6" s="205">
        <v>0</v>
      </c>
      <c r="H6" s="205">
        <f>E6+F6+G6</f>
        <v>0</v>
      </c>
      <c r="I6" s="205">
        <f>(H6/('Table I'!G11-'Table I'!G9)*100)</f>
        <v>0</v>
      </c>
      <c r="J6" s="205">
        <v>0</v>
      </c>
      <c r="K6" s="205">
        <v>0</v>
      </c>
      <c r="L6" s="205">
        <f>J6+K6</f>
        <v>0</v>
      </c>
      <c r="M6" s="206">
        <f>(L6)/'Table I'!K11*100</f>
        <v>0</v>
      </c>
      <c r="N6" s="205">
        <v>0</v>
      </c>
      <c r="O6" s="205">
        <f>(N6+H6)/(N8+'Table I'!G11-'Table I'!G9)*100</f>
        <v>0</v>
      </c>
      <c r="P6" s="207">
        <v>0</v>
      </c>
      <c r="Q6" s="208">
        <f>(P6)/'Table I'!G11*100</f>
        <v>0</v>
      </c>
      <c r="R6" s="207">
        <v>0</v>
      </c>
      <c r="S6" s="208">
        <f>(R6)/'Table I'!G11*100</f>
        <v>0</v>
      </c>
      <c r="T6" s="209">
        <v>0</v>
      </c>
    </row>
    <row r="7" spans="1:20" s="131" customFormat="1" ht="39" thickBot="1">
      <c r="A7" s="211" t="s">
        <v>225</v>
      </c>
      <c r="B7" s="212" t="s">
        <v>226</v>
      </c>
      <c r="C7" s="212"/>
      <c r="D7" s="212">
        <v>0</v>
      </c>
      <c r="E7" s="212">
        <v>0</v>
      </c>
      <c r="F7" s="212">
        <v>0</v>
      </c>
      <c r="G7" s="212">
        <v>0</v>
      </c>
      <c r="H7" s="212">
        <f>E7+F7+G7</f>
        <v>0</v>
      </c>
      <c r="I7" s="212">
        <f>(H7/('Table I'!G11-'Table I'!G9)*100)</f>
        <v>0</v>
      </c>
      <c r="J7" s="212">
        <v>0</v>
      </c>
      <c r="K7" s="212">
        <v>0</v>
      </c>
      <c r="L7" s="212">
        <f>J7+K7</f>
        <v>0</v>
      </c>
      <c r="M7" s="213">
        <f>(L7)/'Table I'!K11*100</f>
        <v>0</v>
      </c>
      <c r="N7" s="212">
        <v>0</v>
      </c>
      <c r="O7" s="212">
        <f>(N7+H7)/(N8+'Table I'!G11-'Table I'!G9)*100</f>
        <v>0</v>
      </c>
      <c r="P7" s="212">
        <v>0</v>
      </c>
      <c r="Q7" s="213">
        <f>(P7)/'Table I'!G11*100</f>
        <v>0</v>
      </c>
      <c r="R7" s="212">
        <v>0</v>
      </c>
      <c r="S7" s="213">
        <f>(R7)/'Table I'!G11*100</f>
        <v>0</v>
      </c>
      <c r="T7" s="212">
        <v>0</v>
      </c>
    </row>
    <row r="8" spans="1:20" ht="26.25" thickBot="1">
      <c r="A8" s="214"/>
      <c r="B8" s="215" t="s">
        <v>227</v>
      </c>
      <c r="C8" s="215"/>
      <c r="D8" s="215">
        <v>0</v>
      </c>
      <c r="E8" s="215">
        <f>E6+E7</f>
        <v>0</v>
      </c>
      <c r="F8" s="215">
        <f>F6+F7</f>
        <v>0</v>
      </c>
      <c r="G8" s="215">
        <f>G6+G7</f>
        <v>0</v>
      </c>
      <c r="H8" s="215">
        <f>H6+H7</f>
        <v>0</v>
      </c>
      <c r="I8" s="215">
        <f>I6+I7</f>
        <v>0</v>
      </c>
      <c r="J8" s="215">
        <f>J6+J7</f>
        <v>0</v>
      </c>
      <c r="K8" s="215">
        <f>K6+K7</f>
        <v>0</v>
      </c>
      <c r="L8" s="215">
        <f>L6+L7</f>
        <v>0</v>
      </c>
      <c r="M8" s="216">
        <f>M6+M7</f>
        <v>0</v>
      </c>
      <c r="N8" s="215">
        <f>N6+N7</f>
        <v>0</v>
      </c>
      <c r="O8" s="215">
        <f>O6+O7</f>
        <v>0</v>
      </c>
      <c r="P8" s="215">
        <f>P6+P7</f>
        <v>0</v>
      </c>
      <c r="Q8" s="216">
        <f>Q6+Q7</f>
        <v>0</v>
      </c>
      <c r="R8" s="215">
        <f>R6+R7</f>
        <v>0</v>
      </c>
      <c r="S8" s="216">
        <f>S6+S7</f>
        <v>0</v>
      </c>
      <c r="T8" s="217">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5"/>
  <sheetViews>
    <sheetView workbookViewId="0">
      <selection sqref="A1:K15"/>
    </sheetView>
  </sheetViews>
  <sheetFormatPr defaultRowHeight="12.75"/>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6.1640625" bestFit="1" customWidth="1"/>
    <col min="11" max="11" width="63" bestFit="1" customWidth="1"/>
  </cols>
  <sheetData>
    <row r="1" spans="1:11" s="131" customFormat="1">
      <c r="A1" s="224" t="s">
        <v>191</v>
      </c>
      <c r="B1" s="218" t="s">
        <v>192</v>
      </c>
      <c r="C1" s="218"/>
      <c r="D1" s="218"/>
      <c r="E1" s="218"/>
      <c r="F1" s="218"/>
      <c r="G1" s="218"/>
      <c r="H1" s="218"/>
      <c r="I1" s="218"/>
      <c r="J1" s="218"/>
      <c r="K1" s="218"/>
    </row>
    <row r="2" spans="1:11" s="131" customFormat="1">
      <c r="A2" s="224" t="s">
        <v>228</v>
      </c>
      <c r="B2" s="218" t="s">
        <v>229</v>
      </c>
      <c r="C2" s="218" t="s">
        <v>230</v>
      </c>
      <c r="D2" s="218" t="s">
        <v>231</v>
      </c>
      <c r="E2" s="218" t="s">
        <v>232</v>
      </c>
      <c r="F2" s="218" t="s">
        <v>233</v>
      </c>
      <c r="G2" s="218" t="s">
        <v>234</v>
      </c>
      <c r="H2" s="218" t="s">
        <v>235</v>
      </c>
      <c r="I2" s="218" t="s">
        <v>236</v>
      </c>
      <c r="J2" s="218" t="s">
        <v>237</v>
      </c>
      <c r="K2" s="218" t="s">
        <v>66</v>
      </c>
    </row>
    <row r="3" spans="1:11">
      <c r="A3" s="225">
        <v>1</v>
      </c>
      <c r="B3" s="220" t="s">
        <v>194</v>
      </c>
      <c r="C3" s="221" t="s">
        <v>193</v>
      </c>
      <c r="D3" s="219">
        <v>492000</v>
      </c>
      <c r="E3" s="219">
        <v>0</v>
      </c>
      <c r="F3" s="219">
        <v>492000</v>
      </c>
      <c r="G3" s="222">
        <v>4.7674000000000003</v>
      </c>
      <c r="H3" s="223">
        <v>4920000</v>
      </c>
      <c r="I3" s="219">
        <v>0</v>
      </c>
      <c r="J3" s="221" t="s">
        <v>238</v>
      </c>
      <c r="K3" s="221" t="s">
        <v>239</v>
      </c>
    </row>
    <row r="4" spans="1:11">
      <c r="A4" s="225">
        <v>2</v>
      </c>
      <c r="B4" s="220" t="s">
        <v>196</v>
      </c>
      <c r="C4" s="221" t="s">
        <v>195</v>
      </c>
      <c r="D4" s="219">
        <v>458400</v>
      </c>
      <c r="E4" s="219">
        <v>0</v>
      </c>
      <c r="F4" s="219">
        <v>458400</v>
      </c>
      <c r="G4" s="222">
        <v>4.4419000000000004</v>
      </c>
      <c r="H4" s="223">
        <v>4584000</v>
      </c>
      <c r="I4" s="219">
        <v>0</v>
      </c>
      <c r="J4" s="221" t="s">
        <v>238</v>
      </c>
      <c r="K4" s="221" t="s">
        <v>239</v>
      </c>
    </row>
    <row r="5" spans="1:11">
      <c r="A5" s="225">
        <v>3</v>
      </c>
      <c r="B5" s="220" t="s">
        <v>198</v>
      </c>
      <c r="C5" s="221" t="s">
        <v>197</v>
      </c>
      <c r="D5" s="219">
        <v>187200</v>
      </c>
      <c r="E5" s="219">
        <v>0</v>
      </c>
      <c r="F5" s="219">
        <v>187200</v>
      </c>
      <c r="G5" s="222">
        <v>1.8140000000000001</v>
      </c>
      <c r="H5" s="223">
        <v>1872000</v>
      </c>
      <c r="I5" s="219">
        <v>0</v>
      </c>
      <c r="J5" s="221" t="s">
        <v>238</v>
      </c>
      <c r="K5" s="221" t="s">
        <v>239</v>
      </c>
    </row>
    <row r="6" spans="1:11">
      <c r="A6" s="225">
        <v>4</v>
      </c>
      <c r="B6" s="220" t="s">
        <v>200</v>
      </c>
      <c r="C6" s="221" t="s">
        <v>199</v>
      </c>
      <c r="D6" s="219">
        <v>146400</v>
      </c>
      <c r="E6" s="219">
        <v>0</v>
      </c>
      <c r="F6" s="219">
        <v>146400</v>
      </c>
      <c r="G6" s="222">
        <v>1.4186000000000001</v>
      </c>
      <c r="H6" s="223">
        <v>1464000</v>
      </c>
      <c r="I6" s="219">
        <v>0</v>
      </c>
      <c r="J6" s="221" t="s">
        <v>238</v>
      </c>
      <c r="K6" s="221" t="s">
        <v>239</v>
      </c>
    </row>
    <row r="7" spans="1:11">
      <c r="A7" s="225">
        <v>5</v>
      </c>
      <c r="B7" s="220" t="s">
        <v>202</v>
      </c>
      <c r="C7" s="221" t="s">
        <v>201</v>
      </c>
      <c r="D7" s="219">
        <v>108000</v>
      </c>
      <c r="E7" s="219">
        <v>0</v>
      </c>
      <c r="F7" s="219">
        <v>108000</v>
      </c>
      <c r="G7" s="222">
        <v>1.0465</v>
      </c>
      <c r="H7" s="223">
        <v>1080000</v>
      </c>
      <c r="I7" s="219">
        <v>0</v>
      </c>
      <c r="J7" s="221" t="s">
        <v>238</v>
      </c>
      <c r="K7" s="221" t="s">
        <v>239</v>
      </c>
    </row>
    <row r="8" spans="1:11">
      <c r="A8" s="225">
        <v>6</v>
      </c>
      <c r="B8" s="220" t="s">
        <v>240</v>
      </c>
      <c r="C8" s="221" t="s">
        <v>241</v>
      </c>
      <c r="D8" s="219">
        <v>64800</v>
      </c>
      <c r="E8" s="219">
        <v>0</v>
      </c>
      <c r="F8" s="219">
        <v>64800</v>
      </c>
      <c r="G8" s="222">
        <v>0.62790000000000001</v>
      </c>
      <c r="H8" s="223">
        <v>648000</v>
      </c>
      <c r="I8" s="219">
        <v>0</v>
      </c>
      <c r="J8" s="221" t="s">
        <v>238</v>
      </c>
      <c r="K8" s="221" t="s">
        <v>242</v>
      </c>
    </row>
    <row r="9" spans="1:11">
      <c r="A9" s="225">
        <v>7</v>
      </c>
      <c r="B9" s="220" t="s">
        <v>243</v>
      </c>
      <c r="C9" s="221" t="s">
        <v>244</v>
      </c>
      <c r="D9" s="219">
        <v>21600</v>
      </c>
      <c r="E9" s="219">
        <v>0</v>
      </c>
      <c r="F9" s="219">
        <v>21600</v>
      </c>
      <c r="G9" s="222">
        <v>0.20930000000000001</v>
      </c>
      <c r="H9" s="223">
        <v>216000</v>
      </c>
      <c r="I9" s="219">
        <v>0</v>
      </c>
      <c r="J9" s="221" t="s">
        <v>238</v>
      </c>
      <c r="K9" s="221" t="s">
        <v>245</v>
      </c>
    </row>
    <row r="10" spans="1:11">
      <c r="A10" s="225">
        <v>8</v>
      </c>
      <c r="B10" s="220" t="s">
        <v>246</v>
      </c>
      <c r="C10" s="221" t="s">
        <v>247</v>
      </c>
      <c r="D10" s="219">
        <v>9600</v>
      </c>
      <c r="E10" s="219">
        <v>0</v>
      </c>
      <c r="F10" s="219">
        <v>9600</v>
      </c>
      <c r="G10" s="222">
        <v>9.2999999999999999E-2</v>
      </c>
      <c r="H10" s="223">
        <v>96000</v>
      </c>
      <c r="I10" s="219">
        <v>0</v>
      </c>
      <c r="J10" s="221" t="s">
        <v>238</v>
      </c>
      <c r="K10" s="221" t="s">
        <v>239</v>
      </c>
    </row>
    <row r="11" spans="1:11">
      <c r="A11" s="225">
        <v>9</v>
      </c>
      <c r="B11" s="220" t="s">
        <v>248</v>
      </c>
      <c r="C11" s="221" t="s">
        <v>249</v>
      </c>
      <c r="D11" s="219">
        <v>8000</v>
      </c>
      <c r="E11" s="219">
        <v>0</v>
      </c>
      <c r="F11" s="219">
        <v>8000</v>
      </c>
      <c r="G11" s="222">
        <v>7.7499999999999999E-2</v>
      </c>
      <c r="H11" s="223">
        <v>80000</v>
      </c>
      <c r="I11" s="219">
        <v>0</v>
      </c>
      <c r="J11" s="221" t="s">
        <v>238</v>
      </c>
      <c r="K11" s="221" t="s">
        <v>239</v>
      </c>
    </row>
    <row r="12" spans="1:11">
      <c r="A12" s="225">
        <v>10</v>
      </c>
      <c r="B12" s="220" t="s">
        <v>250</v>
      </c>
      <c r="C12" s="221" t="s">
        <v>251</v>
      </c>
      <c r="D12" s="219">
        <v>2400</v>
      </c>
      <c r="E12" s="219">
        <v>0</v>
      </c>
      <c r="F12" s="219">
        <v>2400</v>
      </c>
      <c r="G12" s="222">
        <v>2.3300000000000001E-2</v>
      </c>
      <c r="H12" s="223">
        <v>24000</v>
      </c>
      <c r="I12" s="219">
        <v>0</v>
      </c>
      <c r="J12" s="221" t="s">
        <v>238</v>
      </c>
      <c r="K12" s="221" t="s">
        <v>239</v>
      </c>
    </row>
    <row r="13" spans="1:11">
      <c r="A13" s="225">
        <v>11</v>
      </c>
      <c r="B13" s="220" t="s">
        <v>252</v>
      </c>
      <c r="C13" s="221" t="s">
        <v>253</v>
      </c>
      <c r="D13" s="219">
        <v>2400</v>
      </c>
      <c r="E13" s="219">
        <v>0</v>
      </c>
      <c r="F13" s="219">
        <v>2400</v>
      </c>
      <c r="G13" s="222">
        <v>2.3300000000000001E-2</v>
      </c>
      <c r="H13" s="223">
        <v>24000</v>
      </c>
      <c r="I13" s="219">
        <v>0</v>
      </c>
      <c r="J13" s="221" t="s">
        <v>238</v>
      </c>
      <c r="K13" s="221" t="s">
        <v>239</v>
      </c>
    </row>
    <row r="14" spans="1:11">
      <c r="A14" s="225">
        <v>12</v>
      </c>
      <c r="B14" s="220" t="s">
        <v>254</v>
      </c>
      <c r="C14" s="221" t="s">
        <v>255</v>
      </c>
      <c r="D14" s="219">
        <v>2400</v>
      </c>
      <c r="E14" s="219">
        <v>0</v>
      </c>
      <c r="F14" s="219">
        <v>2400</v>
      </c>
      <c r="G14" s="222">
        <v>2.3300000000000001E-2</v>
      </c>
      <c r="H14" s="223">
        <v>24000</v>
      </c>
      <c r="I14" s="219">
        <v>0</v>
      </c>
      <c r="J14" s="221" t="s">
        <v>238</v>
      </c>
      <c r="K14" s="221" t="s">
        <v>239</v>
      </c>
    </row>
    <row r="15" spans="1:11">
      <c r="A15" s="226"/>
      <c r="B15" s="227" t="s">
        <v>38</v>
      </c>
      <c r="C15" s="227"/>
      <c r="D15" s="227"/>
      <c r="E15" s="227"/>
      <c r="F15" s="227">
        <v>1503200</v>
      </c>
      <c r="G15" s="227">
        <v>14.565899999999999</v>
      </c>
      <c r="H15" s="227">
        <v>15032000</v>
      </c>
      <c r="I15" s="227">
        <v>0</v>
      </c>
      <c r="J15" s="227"/>
      <c r="K15" s="22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20"/>
  <sheetViews>
    <sheetView workbookViewId="0">
      <selection sqref="A1:K20"/>
    </sheetView>
  </sheetViews>
  <sheetFormatPr defaultRowHeight="12.75"/>
  <cols>
    <col min="1" max="1" width="6.5" bestFit="1" customWidth="1"/>
    <col min="2" max="2" width="25" bestFit="1" customWidth="1"/>
    <col min="3" max="3" width="46.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28.83203125" bestFit="1" customWidth="1"/>
  </cols>
  <sheetData>
    <row r="1" spans="1:11" s="131" customFormat="1">
      <c r="A1" s="224" t="s">
        <v>205</v>
      </c>
      <c r="B1" s="218" t="s">
        <v>256</v>
      </c>
      <c r="C1" s="218"/>
      <c r="D1" s="218"/>
      <c r="E1" s="218"/>
      <c r="F1" s="218"/>
      <c r="G1" s="218"/>
      <c r="H1" s="218"/>
      <c r="I1" s="218"/>
      <c r="J1" s="218"/>
      <c r="K1" s="218"/>
    </row>
    <row r="2" spans="1:11" s="131" customFormat="1">
      <c r="A2" s="224" t="s">
        <v>228</v>
      </c>
      <c r="B2" s="218" t="s">
        <v>229</v>
      </c>
      <c r="C2" s="218" t="s">
        <v>230</v>
      </c>
      <c r="D2" s="218" t="s">
        <v>231</v>
      </c>
      <c r="E2" s="218" t="s">
        <v>232</v>
      </c>
      <c r="F2" s="218" t="s">
        <v>233</v>
      </c>
      <c r="G2" s="218" t="s">
        <v>234</v>
      </c>
      <c r="H2" s="218" t="s">
        <v>235</v>
      </c>
      <c r="I2" s="218" t="s">
        <v>236</v>
      </c>
      <c r="J2" s="218" t="s">
        <v>237</v>
      </c>
      <c r="K2" s="218" t="s">
        <v>66</v>
      </c>
    </row>
    <row r="3" spans="1:11">
      <c r="A3" s="225">
        <v>1</v>
      </c>
      <c r="B3" s="220" t="s">
        <v>257</v>
      </c>
      <c r="C3" s="221" t="s">
        <v>258</v>
      </c>
      <c r="D3" s="219">
        <v>24000</v>
      </c>
      <c r="E3" s="219">
        <v>0</v>
      </c>
      <c r="F3" s="219">
        <v>24000</v>
      </c>
      <c r="G3" s="222">
        <v>0.2326</v>
      </c>
      <c r="H3" s="223">
        <v>240000</v>
      </c>
      <c r="I3" s="219">
        <v>0</v>
      </c>
      <c r="J3" s="221" t="s">
        <v>259</v>
      </c>
      <c r="K3" s="221" t="s">
        <v>260</v>
      </c>
    </row>
    <row r="4" spans="1:11">
      <c r="A4" s="225">
        <v>2</v>
      </c>
      <c r="B4" s="220" t="s">
        <v>261</v>
      </c>
      <c r="C4" s="221" t="s">
        <v>262</v>
      </c>
      <c r="D4" s="219">
        <v>19200</v>
      </c>
      <c r="E4" s="219">
        <v>0</v>
      </c>
      <c r="F4" s="219">
        <v>19200</v>
      </c>
      <c r="G4" s="222">
        <v>0.186</v>
      </c>
      <c r="H4" s="223">
        <v>192000</v>
      </c>
      <c r="I4" s="219">
        <v>0</v>
      </c>
      <c r="J4" s="221" t="s">
        <v>259</v>
      </c>
      <c r="K4" s="221" t="s">
        <v>260</v>
      </c>
    </row>
    <row r="5" spans="1:11">
      <c r="A5" s="225">
        <v>3</v>
      </c>
      <c r="B5" s="220" t="s">
        <v>263</v>
      </c>
      <c r="C5" s="221" t="s">
        <v>264</v>
      </c>
      <c r="D5" s="219">
        <v>12000</v>
      </c>
      <c r="E5" s="219">
        <v>0</v>
      </c>
      <c r="F5" s="219">
        <v>12000</v>
      </c>
      <c r="G5" s="222">
        <v>0.1163</v>
      </c>
      <c r="H5" s="223">
        <v>120000</v>
      </c>
      <c r="I5" s="219">
        <v>0</v>
      </c>
      <c r="J5" s="221" t="s">
        <v>259</v>
      </c>
      <c r="K5" s="221" t="s">
        <v>265</v>
      </c>
    </row>
    <row r="6" spans="1:11">
      <c r="A6" s="225">
        <v>4</v>
      </c>
      <c r="B6" s="220" t="s">
        <v>266</v>
      </c>
      <c r="C6" s="221" t="s">
        <v>267</v>
      </c>
      <c r="D6" s="219">
        <v>4800</v>
      </c>
      <c r="E6" s="219">
        <v>0</v>
      </c>
      <c r="F6" s="219">
        <v>4800</v>
      </c>
      <c r="G6" s="222">
        <v>4.65E-2</v>
      </c>
      <c r="H6" s="223">
        <v>48000</v>
      </c>
      <c r="I6" s="219">
        <v>0</v>
      </c>
      <c r="J6" s="221" t="s">
        <v>259</v>
      </c>
      <c r="K6" s="221" t="s">
        <v>260</v>
      </c>
    </row>
    <row r="7" spans="1:11">
      <c r="A7" s="225">
        <v>5</v>
      </c>
      <c r="B7" s="220" t="s">
        <v>268</v>
      </c>
      <c r="C7" s="221" t="s">
        <v>269</v>
      </c>
      <c r="D7" s="219">
        <v>4800</v>
      </c>
      <c r="E7" s="219">
        <v>0</v>
      </c>
      <c r="F7" s="219">
        <v>4800</v>
      </c>
      <c r="G7" s="222">
        <v>4.65E-2</v>
      </c>
      <c r="H7" s="223">
        <v>48000</v>
      </c>
      <c r="I7" s="219">
        <v>0</v>
      </c>
      <c r="J7" s="221" t="s">
        <v>259</v>
      </c>
      <c r="K7" s="221" t="s">
        <v>265</v>
      </c>
    </row>
    <row r="8" spans="1:11">
      <c r="A8" s="225">
        <v>6</v>
      </c>
      <c r="B8" s="220" t="s">
        <v>270</v>
      </c>
      <c r="C8" s="221" t="s">
        <v>271</v>
      </c>
      <c r="D8" s="219">
        <v>4800</v>
      </c>
      <c r="E8" s="219">
        <v>0</v>
      </c>
      <c r="F8" s="219">
        <v>4800</v>
      </c>
      <c r="G8" s="222">
        <v>4.65E-2</v>
      </c>
      <c r="H8" s="223">
        <v>48000</v>
      </c>
      <c r="I8" s="219">
        <v>0</v>
      </c>
      <c r="J8" s="221" t="s">
        <v>259</v>
      </c>
      <c r="K8" s="221" t="s">
        <v>260</v>
      </c>
    </row>
    <row r="9" spans="1:11">
      <c r="A9" s="225">
        <v>7</v>
      </c>
      <c r="B9" s="220" t="s">
        <v>272</v>
      </c>
      <c r="C9" s="221" t="s">
        <v>273</v>
      </c>
      <c r="D9" s="219">
        <v>4800</v>
      </c>
      <c r="E9" s="219">
        <v>0</v>
      </c>
      <c r="F9" s="219">
        <v>4800</v>
      </c>
      <c r="G9" s="222">
        <v>4.65E-2</v>
      </c>
      <c r="H9" s="223">
        <v>48000</v>
      </c>
      <c r="I9" s="219">
        <v>0</v>
      </c>
      <c r="J9" s="221" t="s">
        <v>259</v>
      </c>
      <c r="K9" s="221" t="s">
        <v>260</v>
      </c>
    </row>
    <row r="10" spans="1:11">
      <c r="A10" s="225">
        <v>8</v>
      </c>
      <c r="B10" s="220" t="s">
        <v>274</v>
      </c>
      <c r="C10" s="221" t="s">
        <v>275</v>
      </c>
      <c r="D10" s="219">
        <v>2400</v>
      </c>
      <c r="E10" s="219">
        <v>0</v>
      </c>
      <c r="F10" s="219">
        <v>2400</v>
      </c>
      <c r="G10" s="222">
        <v>2.3300000000000001E-2</v>
      </c>
      <c r="H10" s="223">
        <v>24000</v>
      </c>
      <c r="I10" s="219">
        <v>0</v>
      </c>
      <c r="J10" s="221" t="s">
        <v>259</v>
      </c>
      <c r="K10" s="221" t="s">
        <v>260</v>
      </c>
    </row>
    <row r="11" spans="1:11">
      <c r="A11" s="225">
        <v>9</v>
      </c>
      <c r="B11" s="220" t="s">
        <v>276</v>
      </c>
      <c r="C11" s="221" t="s">
        <v>277</v>
      </c>
      <c r="D11" s="219">
        <v>2400</v>
      </c>
      <c r="E11" s="219">
        <v>0</v>
      </c>
      <c r="F11" s="219">
        <v>2400</v>
      </c>
      <c r="G11" s="222">
        <v>2.3300000000000001E-2</v>
      </c>
      <c r="H11" s="223">
        <v>24000</v>
      </c>
      <c r="I11" s="219">
        <v>0</v>
      </c>
      <c r="J11" s="221" t="s">
        <v>259</v>
      </c>
      <c r="K11" s="221" t="s">
        <v>260</v>
      </c>
    </row>
    <row r="12" spans="1:11">
      <c r="A12" s="225">
        <v>10</v>
      </c>
      <c r="B12" s="220" t="s">
        <v>278</v>
      </c>
      <c r="C12" s="221" t="s">
        <v>279</v>
      </c>
      <c r="D12" s="219">
        <v>2400</v>
      </c>
      <c r="E12" s="219">
        <v>0</v>
      </c>
      <c r="F12" s="219">
        <v>2400</v>
      </c>
      <c r="G12" s="222">
        <v>2.3300000000000001E-2</v>
      </c>
      <c r="H12" s="223">
        <v>24000</v>
      </c>
      <c r="I12" s="219">
        <v>0</v>
      </c>
      <c r="J12" s="221" t="s">
        <v>259</v>
      </c>
      <c r="K12" s="221" t="s">
        <v>265</v>
      </c>
    </row>
    <row r="13" spans="1:11">
      <c r="A13" s="225">
        <v>11</v>
      </c>
      <c r="B13" s="220" t="s">
        <v>280</v>
      </c>
      <c r="C13" s="221" t="s">
        <v>281</v>
      </c>
      <c r="D13" s="219">
        <v>2400</v>
      </c>
      <c r="E13" s="219">
        <v>0</v>
      </c>
      <c r="F13" s="219">
        <v>2400</v>
      </c>
      <c r="G13" s="222">
        <v>2.3300000000000001E-2</v>
      </c>
      <c r="H13" s="223">
        <v>24000</v>
      </c>
      <c r="I13" s="219">
        <v>0</v>
      </c>
      <c r="J13" s="221" t="s">
        <v>259</v>
      </c>
      <c r="K13" s="221" t="s">
        <v>260</v>
      </c>
    </row>
    <row r="14" spans="1:11">
      <c r="A14" s="225">
        <v>12</v>
      </c>
      <c r="B14" s="220" t="s">
        <v>282</v>
      </c>
      <c r="C14" s="221" t="s">
        <v>283</v>
      </c>
      <c r="D14" s="219">
        <v>2400</v>
      </c>
      <c r="E14" s="219">
        <v>0</v>
      </c>
      <c r="F14" s="219">
        <v>2400</v>
      </c>
      <c r="G14" s="222">
        <v>2.3300000000000001E-2</v>
      </c>
      <c r="H14" s="223">
        <v>24000</v>
      </c>
      <c r="I14" s="219">
        <v>0</v>
      </c>
      <c r="J14" s="221" t="s">
        <v>259</v>
      </c>
      <c r="K14" s="221" t="s">
        <v>265</v>
      </c>
    </row>
    <row r="15" spans="1:11">
      <c r="A15" s="225">
        <v>13</v>
      </c>
      <c r="B15" s="220" t="s">
        <v>284</v>
      </c>
      <c r="C15" s="221" t="s">
        <v>285</v>
      </c>
      <c r="D15" s="219">
        <v>2400</v>
      </c>
      <c r="E15" s="219">
        <v>0</v>
      </c>
      <c r="F15" s="219">
        <v>2400</v>
      </c>
      <c r="G15" s="222">
        <v>2.3300000000000001E-2</v>
      </c>
      <c r="H15" s="223">
        <v>24000</v>
      </c>
      <c r="I15" s="219">
        <v>0</v>
      </c>
      <c r="J15" s="221" t="s">
        <v>259</v>
      </c>
      <c r="K15" s="221" t="s">
        <v>265</v>
      </c>
    </row>
    <row r="16" spans="1:11">
      <c r="A16" s="225">
        <v>14</v>
      </c>
      <c r="B16" s="220" t="s">
        <v>286</v>
      </c>
      <c r="C16" s="221" t="s">
        <v>287</v>
      </c>
      <c r="D16" s="219">
        <v>2400</v>
      </c>
      <c r="E16" s="219">
        <v>0</v>
      </c>
      <c r="F16" s="219">
        <v>2400</v>
      </c>
      <c r="G16" s="222">
        <v>2.3300000000000001E-2</v>
      </c>
      <c r="H16" s="223">
        <v>24000</v>
      </c>
      <c r="I16" s="219">
        <v>0</v>
      </c>
      <c r="J16" s="221" t="s">
        <v>259</v>
      </c>
      <c r="K16" s="221" t="s">
        <v>260</v>
      </c>
    </row>
    <row r="17" spans="1:11">
      <c r="A17" s="225">
        <v>15</v>
      </c>
      <c r="B17" s="220" t="s">
        <v>288</v>
      </c>
      <c r="C17" s="221" t="s">
        <v>289</v>
      </c>
      <c r="D17" s="219">
        <v>2400</v>
      </c>
      <c r="E17" s="219">
        <v>0</v>
      </c>
      <c r="F17" s="219">
        <v>2400</v>
      </c>
      <c r="G17" s="222">
        <v>2.3300000000000001E-2</v>
      </c>
      <c r="H17" s="223">
        <v>24000</v>
      </c>
      <c r="I17" s="219">
        <v>0</v>
      </c>
      <c r="J17" s="221" t="s">
        <v>259</v>
      </c>
      <c r="K17" s="221" t="s">
        <v>265</v>
      </c>
    </row>
    <row r="18" spans="1:11">
      <c r="A18" s="225">
        <v>16</v>
      </c>
      <c r="B18" s="220" t="s">
        <v>290</v>
      </c>
      <c r="C18" s="221" t="s">
        <v>291</v>
      </c>
      <c r="D18" s="219">
        <v>2400</v>
      </c>
      <c r="E18" s="219">
        <v>0</v>
      </c>
      <c r="F18" s="219">
        <v>2400</v>
      </c>
      <c r="G18" s="222">
        <v>2.3300000000000001E-2</v>
      </c>
      <c r="H18" s="223">
        <v>24000</v>
      </c>
      <c r="I18" s="219">
        <v>0</v>
      </c>
      <c r="J18" s="221" t="s">
        <v>259</v>
      </c>
      <c r="K18" s="221" t="s">
        <v>265</v>
      </c>
    </row>
    <row r="19" spans="1:11">
      <c r="A19" s="225">
        <v>17</v>
      </c>
      <c r="B19" s="220" t="s">
        <v>292</v>
      </c>
      <c r="C19" s="221" t="s">
        <v>293</v>
      </c>
      <c r="D19" s="219">
        <v>2400</v>
      </c>
      <c r="E19" s="219">
        <v>0</v>
      </c>
      <c r="F19" s="219">
        <v>2400</v>
      </c>
      <c r="G19" s="222">
        <v>2.3300000000000001E-2</v>
      </c>
      <c r="H19" s="223">
        <v>24000</v>
      </c>
      <c r="I19" s="219">
        <v>0</v>
      </c>
      <c r="J19" s="221" t="s">
        <v>259</v>
      </c>
      <c r="K19" s="221" t="s">
        <v>260</v>
      </c>
    </row>
    <row r="20" spans="1:11">
      <c r="A20" s="226"/>
      <c r="B20" s="227" t="s">
        <v>38</v>
      </c>
      <c r="C20" s="227"/>
      <c r="D20" s="227"/>
      <c r="E20" s="227"/>
      <c r="F20" s="227">
        <v>98400</v>
      </c>
      <c r="G20" s="227">
        <v>0.95350000000000001</v>
      </c>
      <c r="H20" s="227">
        <v>984000</v>
      </c>
      <c r="I20" s="227">
        <v>0</v>
      </c>
      <c r="J20" s="227"/>
      <c r="K20" s="22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5"/>
  <sheetViews>
    <sheetView workbookViewId="0">
      <selection sqref="A1:K5"/>
    </sheetView>
  </sheetViews>
  <sheetFormatPr defaultRowHeight="12.75"/>
  <cols>
    <col min="1" max="1" width="6.5" bestFit="1" customWidth="1"/>
    <col min="2" max="2" width="25.1640625" bestFit="1" customWidth="1"/>
    <col min="3" max="3" width="41.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26.5" bestFit="1" customWidth="1"/>
  </cols>
  <sheetData>
    <row r="1" spans="1:11" s="131" customFormat="1">
      <c r="A1" s="224" t="s">
        <v>209</v>
      </c>
      <c r="B1" s="218" t="s">
        <v>210</v>
      </c>
      <c r="C1" s="218"/>
      <c r="D1" s="218"/>
      <c r="E1" s="218"/>
      <c r="F1" s="218"/>
      <c r="G1" s="218"/>
      <c r="H1" s="218"/>
      <c r="I1" s="218"/>
      <c r="J1" s="218"/>
      <c r="K1" s="218"/>
    </row>
    <row r="2" spans="1:11" s="131" customFormat="1">
      <c r="A2" s="224" t="s">
        <v>228</v>
      </c>
      <c r="B2" s="218" t="s">
        <v>229</v>
      </c>
      <c r="C2" s="218" t="s">
        <v>230</v>
      </c>
      <c r="D2" s="218" t="s">
        <v>231</v>
      </c>
      <c r="E2" s="218" t="s">
        <v>232</v>
      </c>
      <c r="F2" s="218" t="s">
        <v>233</v>
      </c>
      <c r="G2" s="218" t="s">
        <v>234</v>
      </c>
      <c r="H2" s="218" t="s">
        <v>235</v>
      </c>
      <c r="I2" s="218" t="s">
        <v>236</v>
      </c>
      <c r="J2" s="218" t="s">
        <v>237</v>
      </c>
      <c r="K2" s="218" t="s">
        <v>66</v>
      </c>
    </row>
    <row r="3" spans="1:11">
      <c r="A3" s="225">
        <v>1</v>
      </c>
      <c r="B3" s="220" t="s">
        <v>294</v>
      </c>
      <c r="C3" s="221" t="s">
        <v>295</v>
      </c>
      <c r="D3" s="219">
        <v>2400</v>
      </c>
      <c r="E3" s="219">
        <v>0</v>
      </c>
      <c r="F3" s="219">
        <v>2400</v>
      </c>
      <c r="G3" s="222">
        <v>2.3300000000000001E-2</v>
      </c>
      <c r="H3" s="223">
        <v>24000</v>
      </c>
      <c r="I3" s="219">
        <v>0</v>
      </c>
      <c r="J3" s="221" t="s">
        <v>296</v>
      </c>
      <c r="K3" s="221" t="s">
        <v>297</v>
      </c>
    </row>
    <row r="4" spans="1:11">
      <c r="A4" s="225">
        <v>2</v>
      </c>
      <c r="B4" s="220" t="s">
        <v>298</v>
      </c>
      <c r="C4" s="221" t="s">
        <v>299</v>
      </c>
      <c r="D4" s="219">
        <v>20</v>
      </c>
      <c r="E4" s="219">
        <v>0</v>
      </c>
      <c r="F4" s="219">
        <v>20</v>
      </c>
      <c r="G4" s="222">
        <v>2.0000000000000001E-4</v>
      </c>
      <c r="H4" s="223">
        <v>200</v>
      </c>
      <c r="I4" s="219">
        <v>0</v>
      </c>
      <c r="J4" s="221" t="s">
        <v>296</v>
      </c>
      <c r="K4" s="221" t="s">
        <v>297</v>
      </c>
    </row>
    <row r="5" spans="1:11">
      <c r="A5" s="226"/>
      <c r="B5" s="227" t="s">
        <v>38</v>
      </c>
      <c r="C5" s="227"/>
      <c r="D5" s="227"/>
      <c r="E5" s="227"/>
      <c r="F5" s="227">
        <v>2420</v>
      </c>
      <c r="G5" s="227">
        <v>2.3400000000000001E-2</v>
      </c>
      <c r="H5" s="227">
        <v>24200</v>
      </c>
      <c r="I5" s="227">
        <v>0</v>
      </c>
      <c r="J5" s="227"/>
      <c r="K5" s="22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15"/>
  <sheetViews>
    <sheetView workbookViewId="0">
      <selection sqref="A1:K15"/>
    </sheetView>
  </sheetViews>
  <sheetFormatPr defaultRowHeight="12.75"/>
  <cols>
    <col min="1" max="1" width="6.5" bestFit="1" customWidth="1"/>
    <col min="2" max="2" width="25.33203125" bestFit="1" customWidth="1"/>
    <col min="3" max="3" width="3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57.5" bestFit="1" customWidth="1"/>
  </cols>
  <sheetData>
    <row r="1" spans="1:11" ht="18.75">
      <c r="A1" s="231" t="s">
        <v>300</v>
      </c>
      <c r="B1" s="228"/>
      <c r="C1" s="228"/>
      <c r="D1" s="228"/>
      <c r="E1" s="228"/>
      <c r="F1" s="228"/>
      <c r="G1" s="228"/>
      <c r="H1" s="228"/>
      <c r="I1" s="221"/>
      <c r="J1" s="221"/>
      <c r="K1" s="229"/>
    </row>
    <row r="2" spans="1:11" s="131" customFormat="1">
      <c r="A2" s="224" t="s">
        <v>228</v>
      </c>
      <c r="B2" s="218" t="s">
        <v>229</v>
      </c>
      <c r="C2" s="218" t="s">
        <v>230</v>
      </c>
      <c r="D2" s="218" t="s">
        <v>231</v>
      </c>
      <c r="E2" s="218" t="s">
        <v>232</v>
      </c>
      <c r="F2" s="218" t="s">
        <v>233</v>
      </c>
      <c r="G2" s="218" t="s">
        <v>234</v>
      </c>
      <c r="H2" s="218" t="s">
        <v>235</v>
      </c>
      <c r="I2" s="218" t="s">
        <v>236</v>
      </c>
      <c r="J2" s="218" t="s">
        <v>237</v>
      </c>
      <c r="K2" s="230" t="s">
        <v>66</v>
      </c>
    </row>
    <row r="3" spans="1:11">
      <c r="A3" s="225">
        <v>1</v>
      </c>
      <c r="B3" s="220" t="s">
        <v>187</v>
      </c>
      <c r="C3" s="221" t="s">
        <v>186</v>
      </c>
      <c r="D3" s="219">
        <v>103200</v>
      </c>
      <c r="E3" s="219">
        <v>0</v>
      </c>
      <c r="F3" s="219">
        <v>103200</v>
      </c>
      <c r="G3" s="222">
        <v>1</v>
      </c>
      <c r="H3" s="219">
        <v>1032000</v>
      </c>
      <c r="I3" s="219">
        <v>0</v>
      </c>
      <c r="J3" s="221" t="s">
        <v>301</v>
      </c>
      <c r="K3" s="229" t="s">
        <v>302</v>
      </c>
    </row>
    <row r="4" spans="1:11">
      <c r="A4" s="225">
        <v>2</v>
      </c>
      <c r="B4" s="220" t="s">
        <v>303</v>
      </c>
      <c r="C4" s="221" t="s">
        <v>304</v>
      </c>
      <c r="D4" s="219">
        <v>93600</v>
      </c>
      <c r="E4" s="219">
        <v>0</v>
      </c>
      <c r="F4" s="219">
        <v>93600</v>
      </c>
      <c r="G4" s="222">
        <v>0.90700000000000003</v>
      </c>
      <c r="H4" s="219">
        <v>936000</v>
      </c>
      <c r="I4" s="219">
        <v>0</v>
      </c>
      <c r="J4" s="221" t="s">
        <v>301</v>
      </c>
      <c r="K4" s="229" t="s">
        <v>305</v>
      </c>
    </row>
    <row r="5" spans="1:11">
      <c r="A5" s="225">
        <v>3</v>
      </c>
      <c r="B5" s="220" t="s">
        <v>306</v>
      </c>
      <c r="C5" s="221" t="s">
        <v>307</v>
      </c>
      <c r="D5" s="219">
        <v>88800</v>
      </c>
      <c r="E5" s="219">
        <v>0</v>
      </c>
      <c r="F5" s="219">
        <v>88800</v>
      </c>
      <c r="G5" s="222">
        <v>0.86050000000000004</v>
      </c>
      <c r="H5" s="219">
        <v>888000</v>
      </c>
      <c r="I5" s="219">
        <v>0</v>
      </c>
      <c r="J5" s="221" t="s">
        <v>301</v>
      </c>
      <c r="K5" s="229" t="s">
        <v>305</v>
      </c>
    </row>
    <row r="6" spans="1:11">
      <c r="A6" s="225">
        <v>4</v>
      </c>
      <c r="B6" s="220" t="s">
        <v>308</v>
      </c>
      <c r="C6" s="221" t="s">
        <v>309</v>
      </c>
      <c r="D6" s="219">
        <v>62400</v>
      </c>
      <c r="E6" s="219">
        <v>0</v>
      </c>
      <c r="F6" s="219">
        <v>62400</v>
      </c>
      <c r="G6" s="222">
        <v>0.60470000000000002</v>
      </c>
      <c r="H6" s="219">
        <v>624000</v>
      </c>
      <c r="I6" s="219">
        <v>0</v>
      </c>
      <c r="J6" s="221" t="s">
        <v>301</v>
      </c>
      <c r="K6" s="229" t="s">
        <v>302</v>
      </c>
    </row>
    <row r="7" spans="1:11">
      <c r="A7" s="225">
        <v>5</v>
      </c>
      <c r="B7" s="220" t="s">
        <v>310</v>
      </c>
      <c r="C7" s="221" t="s">
        <v>311</v>
      </c>
      <c r="D7" s="219">
        <v>62400</v>
      </c>
      <c r="E7" s="219">
        <v>0</v>
      </c>
      <c r="F7" s="219">
        <v>62400</v>
      </c>
      <c r="G7" s="222">
        <v>0.60470000000000002</v>
      </c>
      <c r="H7" s="219">
        <v>624000</v>
      </c>
      <c r="I7" s="219">
        <v>0</v>
      </c>
      <c r="J7" s="221" t="s">
        <v>301</v>
      </c>
      <c r="K7" s="229" t="s">
        <v>302</v>
      </c>
    </row>
    <row r="8" spans="1:11">
      <c r="A8" s="225">
        <v>6</v>
      </c>
      <c r="B8" s="220" t="s">
        <v>312</v>
      </c>
      <c r="C8" s="221" t="s">
        <v>313</v>
      </c>
      <c r="D8" s="219">
        <v>55200</v>
      </c>
      <c r="E8" s="219">
        <v>0</v>
      </c>
      <c r="F8" s="219">
        <v>55200</v>
      </c>
      <c r="G8" s="222">
        <v>0.53490000000000004</v>
      </c>
      <c r="H8" s="219">
        <v>552000</v>
      </c>
      <c r="I8" s="219">
        <v>0</v>
      </c>
      <c r="J8" s="221" t="s">
        <v>301</v>
      </c>
      <c r="K8" s="229" t="s">
        <v>302</v>
      </c>
    </row>
    <row r="9" spans="1:11">
      <c r="A9" s="225">
        <v>7</v>
      </c>
      <c r="B9" s="220" t="s">
        <v>314</v>
      </c>
      <c r="C9" s="221" t="s">
        <v>315</v>
      </c>
      <c r="D9" s="219">
        <v>45600</v>
      </c>
      <c r="E9" s="219">
        <v>0</v>
      </c>
      <c r="F9" s="219">
        <v>45600</v>
      </c>
      <c r="G9" s="222">
        <v>0.44190000000000002</v>
      </c>
      <c r="H9" s="219">
        <v>456000</v>
      </c>
      <c r="I9" s="219">
        <v>0</v>
      </c>
      <c r="J9" s="221" t="s">
        <v>301</v>
      </c>
      <c r="K9" s="229" t="s">
        <v>316</v>
      </c>
    </row>
    <row r="10" spans="1:11">
      <c r="A10" s="225">
        <v>8</v>
      </c>
      <c r="B10" s="220" t="s">
        <v>317</v>
      </c>
      <c r="C10" s="221" t="s">
        <v>318</v>
      </c>
      <c r="D10" s="219">
        <v>36000</v>
      </c>
      <c r="E10" s="219">
        <v>0</v>
      </c>
      <c r="F10" s="219">
        <v>36000</v>
      </c>
      <c r="G10" s="222">
        <v>0.3488</v>
      </c>
      <c r="H10" s="219">
        <v>360000</v>
      </c>
      <c r="I10" s="219">
        <v>0</v>
      </c>
      <c r="J10" s="221" t="s">
        <v>301</v>
      </c>
      <c r="K10" s="229" t="s">
        <v>302</v>
      </c>
    </row>
    <row r="11" spans="1:11">
      <c r="A11" s="225">
        <v>9</v>
      </c>
      <c r="B11" s="220" t="s">
        <v>319</v>
      </c>
      <c r="C11" s="221" t="s">
        <v>320</v>
      </c>
      <c r="D11" s="219">
        <v>36000</v>
      </c>
      <c r="E11" s="219">
        <v>0</v>
      </c>
      <c r="F11" s="219">
        <v>36000</v>
      </c>
      <c r="G11" s="222">
        <v>0.3488</v>
      </c>
      <c r="H11" s="219">
        <v>360000</v>
      </c>
      <c r="I11" s="219">
        <v>0</v>
      </c>
      <c r="J11" s="221" t="s">
        <v>301</v>
      </c>
      <c r="K11" s="229" t="s">
        <v>305</v>
      </c>
    </row>
    <row r="12" spans="1:11">
      <c r="A12" s="225">
        <v>10</v>
      </c>
      <c r="B12" s="220" t="s">
        <v>321</v>
      </c>
      <c r="C12" s="221" t="s">
        <v>322</v>
      </c>
      <c r="D12" s="219">
        <v>33600</v>
      </c>
      <c r="E12" s="219">
        <v>0</v>
      </c>
      <c r="F12" s="219">
        <v>33600</v>
      </c>
      <c r="G12" s="222">
        <v>0.3256</v>
      </c>
      <c r="H12" s="219">
        <v>336000</v>
      </c>
      <c r="I12" s="219">
        <v>0</v>
      </c>
      <c r="J12" s="221" t="s">
        <v>301</v>
      </c>
      <c r="K12" s="229" t="s">
        <v>305</v>
      </c>
    </row>
    <row r="13" spans="1:11">
      <c r="A13" s="225">
        <v>11</v>
      </c>
      <c r="B13" s="220" t="s">
        <v>323</v>
      </c>
      <c r="C13" s="221" t="s">
        <v>324</v>
      </c>
      <c r="D13" s="219">
        <v>26380</v>
      </c>
      <c r="E13" s="219">
        <v>0</v>
      </c>
      <c r="F13" s="219">
        <v>26380</v>
      </c>
      <c r="G13" s="222">
        <v>0.25559999999999999</v>
      </c>
      <c r="H13" s="219">
        <v>263800</v>
      </c>
      <c r="I13" s="219">
        <v>0</v>
      </c>
      <c r="J13" s="221" t="s">
        <v>301</v>
      </c>
      <c r="K13" s="229" t="s">
        <v>305</v>
      </c>
    </row>
    <row r="14" spans="1:11">
      <c r="A14" s="225">
        <v>12</v>
      </c>
      <c r="B14" s="220" t="s">
        <v>325</v>
      </c>
      <c r="C14" s="221" t="s">
        <v>326</v>
      </c>
      <c r="D14" s="219">
        <v>24000</v>
      </c>
      <c r="E14" s="219">
        <v>0</v>
      </c>
      <c r="F14" s="219">
        <v>24000</v>
      </c>
      <c r="G14" s="222">
        <v>0.2326</v>
      </c>
      <c r="H14" s="219">
        <v>240000</v>
      </c>
      <c r="I14" s="219">
        <v>0</v>
      </c>
      <c r="J14" s="221" t="s">
        <v>301</v>
      </c>
      <c r="K14" s="229" t="s">
        <v>305</v>
      </c>
    </row>
    <row r="15" spans="1:11">
      <c r="A15" s="226"/>
      <c r="B15" s="227" t="s">
        <v>38</v>
      </c>
      <c r="C15" s="227"/>
      <c r="D15" s="227"/>
      <c r="E15" s="227"/>
      <c r="F15" s="227">
        <v>667180</v>
      </c>
      <c r="G15" s="227">
        <v>6.4649000000000001</v>
      </c>
      <c r="H15" s="227">
        <v>6671800</v>
      </c>
      <c r="I15" s="227">
        <v>0</v>
      </c>
      <c r="J15" s="227"/>
      <c r="K15" s="232"/>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8"/>
  <sheetViews>
    <sheetView workbookViewId="0">
      <selection sqref="A1:K8"/>
    </sheetView>
  </sheetViews>
  <sheetFormatPr defaultRowHeight="12.75"/>
  <cols>
    <col min="1" max="1" width="6.5" bestFit="1" customWidth="1"/>
    <col min="2" max="2" width="25" bestFit="1" customWidth="1"/>
    <col min="3" max="3" width="36.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57.5" bestFit="1" customWidth="1"/>
  </cols>
  <sheetData>
    <row r="1" spans="1:11" s="131" customFormat="1">
      <c r="A1" s="224" t="s">
        <v>211</v>
      </c>
      <c r="B1" s="218" t="s">
        <v>218</v>
      </c>
      <c r="C1" s="218"/>
      <c r="D1" s="218"/>
      <c r="E1" s="218"/>
      <c r="F1" s="218"/>
      <c r="G1" s="218"/>
      <c r="H1" s="218"/>
      <c r="I1" s="218"/>
      <c r="J1" s="218"/>
      <c r="K1" s="218"/>
    </row>
    <row r="2" spans="1:11" s="131" customFormat="1">
      <c r="A2" s="224" t="s">
        <v>228</v>
      </c>
      <c r="B2" s="218" t="s">
        <v>229</v>
      </c>
      <c r="C2" s="218" t="s">
        <v>230</v>
      </c>
      <c r="D2" s="218" t="s">
        <v>231</v>
      </c>
      <c r="E2" s="218" t="s">
        <v>232</v>
      </c>
      <c r="F2" s="218" t="s">
        <v>233</v>
      </c>
      <c r="G2" s="218" t="s">
        <v>234</v>
      </c>
      <c r="H2" s="218" t="s">
        <v>235</v>
      </c>
      <c r="I2" s="218" t="s">
        <v>236</v>
      </c>
      <c r="J2" s="218" t="s">
        <v>237</v>
      </c>
      <c r="K2" s="218" t="s">
        <v>66</v>
      </c>
    </row>
    <row r="3" spans="1:11">
      <c r="A3" s="225">
        <v>1</v>
      </c>
      <c r="B3" s="220" t="s">
        <v>327</v>
      </c>
      <c r="C3" s="221" t="s">
        <v>328</v>
      </c>
      <c r="D3" s="219">
        <v>16800</v>
      </c>
      <c r="E3" s="219">
        <v>0</v>
      </c>
      <c r="F3" s="219">
        <v>16800</v>
      </c>
      <c r="G3" s="222">
        <v>0.1628</v>
      </c>
      <c r="H3" s="219">
        <v>168000</v>
      </c>
      <c r="I3" s="219">
        <v>0</v>
      </c>
      <c r="J3" s="221" t="s">
        <v>329</v>
      </c>
      <c r="K3" s="221" t="s">
        <v>305</v>
      </c>
    </row>
    <row r="4" spans="1:11">
      <c r="A4" s="225">
        <v>2</v>
      </c>
      <c r="B4" s="220" t="s">
        <v>330</v>
      </c>
      <c r="C4" s="221" t="s">
        <v>331</v>
      </c>
      <c r="D4" s="219">
        <v>2400</v>
      </c>
      <c r="E4" s="219">
        <v>0</v>
      </c>
      <c r="F4" s="219">
        <v>2400</v>
      </c>
      <c r="G4" s="222">
        <v>2.3300000000000001E-2</v>
      </c>
      <c r="H4" s="219">
        <v>24000</v>
      </c>
      <c r="I4" s="219">
        <v>0</v>
      </c>
      <c r="J4" s="221" t="s">
        <v>329</v>
      </c>
      <c r="K4" s="221" t="s">
        <v>305</v>
      </c>
    </row>
    <row r="5" spans="1:11">
      <c r="A5" s="225">
        <v>3</v>
      </c>
      <c r="B5" s="220" t="s">
        <v>332</v>
      </c>
      <c r="C5" s="221" t="s">
        <v>333</v>
      </c>
      <c r="D5" s="219">
        <v>2400</v>
      </c>
      <c r="E5" s="219">
        <v>0</v>
      </c>
      <c r="F5" s="219">
        <v>2400</v>
      </c>
      <c r="G5" s="222">
        <v>2.3300000000000001E-2</v>
      </c>
      <c r="H5" s="219">
        <v>24000</v>
      </c>
      <c r="I5" s="219">
        <v>0</v>
      </c>
      <c r="J5" s="221" t="s">
        <v>329</v>
      </c>
      <c r="K5" s="221" t="s">
        <v>305</v>
      </c>
    </row>
    <row r="6" spans="1:11">
      <c r="A6" s="225">
        <v>4</v>
      </c>
      <c r="B6" s="220" t="s">
        <v>334</v>
      </c>
      <c r="C6" s="221" t="s">
        <v>335</v>
      </c>
      <c r="D6" s="219">
        <v>2400</v>
      </c>
      <c r="E6" s="219">
        <v>0</v>
      </c>
      <c r="F6" s="219">
        <v>2400</v>
      </c>
      <c r="G6" s="222">
        <v>2.3300000000000001E-2</v>
      </c>
      <c r="H6" s="219">
        <v>24000</v>
      </c>
      <c r="I6" s="219">
        <v>0</v>
      </c>
      <c r="J6" s="221" t="s">
        <v>329</v>
      </c>
      <c r="K6" s="221" t="s">
        <v>305</v>
      </c>
    </row>
    <row r="7" spans="1:11">
      <c r="A7" s="225">
        <v>5</v>
      </c>
      <c r="B7" s="220" t="s">
        <v>336</v>
      </c>
      <c r="C7" s="221" t="s">
        <v>337</v>
      </c>
      <c r="D7" s="219">
        <v>2400</v>
      </c>
      <c r="E7" s="219">
        <v>0</v>
      </c>
      <c r="F7" s="219">
        <v>2400</v>
      </c>
      <c r="G7" s="222">
        <v>2.3300000000000001E-2</v>
      </c>
      <c r="H7" s="219">
        <v>24000</v>
      </c>
      <c r="I7" s="219">
        <v>0</v>
      </c>
      <c r="J7" s="221" t="s">
        <v>329</v>
      </c>
      <c r="K7" s="221" t="s">
        <v>316</v>
      </c>
    </row>
    <row r="8" spans="1:11">
      <c r="A8" s="226"/>
      <c r="B8" s="227" t="s">
        <v>38</v>
      </c>
      <c r="C8" s="227"/>
      <c r="D8" s="227"/>
      <c r="E8" s="227"/>
      <c r="F8" s="227">
        <v>26400</v>
      </c>
      <c r="G8" s="227">
        <v>0.25580000000000003</v>
      </c>
      <c r="H8" s="227">
        <v>264000</v>
      </c>
      <c r="I8" s="227">
        <v>0</v>
      </c>
      <c r="J8" s="227"/>
      <c r="K8" s="2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65"/>
  <sheetViews>
    <sheetView topLeftCell="A42" workbookViewId="0">
      <selection activeCell="A55" sqref="A55:E57"/>
    </sheetView>
  </sheetViews>
  <sheetFormatPr defaultRowHeight="12.75"/>
  <cols>
    <col min="1" max="1" width="27" customWidth="1"/>
    <col min="2" max="2" width="23.1640625" customWidth="1"/>
    <col min="3" max="3" width="19.33203125" customWidth="1"/>
    <col min="4" max="4" width="26.6640625" customWidth="1"/>
    <col min="5" max="5" width="23.33203125" customWidth="1"/>
  </cols>
  <sheetData>
    <row r="1" spans="1:5">
      <c r="A1" s="233" t="s">
        <v>128</v>
      </c>
      <c r="B1" s="233"/>
      <c r="C1" s="233"/>
      <c r="D1" s="233"/>
      <c r="E1" s="233"/>
    </row>
    <row r="2" spans="1:5">
      <c r="A2" s="233"/>
      <c r="B2" s="233"/>
      <c r="C2" s="233"/>
      <c r="D2" s="233"/>
      <c r="E2" s="233"/>
    </row>
    <row r="3" spans="1:5" ht="15.75">
      <c r="A3" s="114" t="s">
        <v>338</v>
      </c>
      <c r="B3" s="114"/>
      <c r="C3" s="114"/>
      <c r="D3" s="114"/>
      <c r="E3" s="114"/>
    </row>
    <row r="4" spans="1:5" ht="16.5" thickBot="1">
      <c r="A4" s="114" t="s">
        <v>339</v>
      </c>
      <c r="B4" s="114"/>
      <c r="C4" s="114"/>
      <c r="D4" s="114"/>
      <c r="E4" s="114"/>
    </row>
    <row r="5" spans="1:5">
      <c r="A5" s="237" t="s">
        <v>340</v>
      </c>
      <c r="B5" s="238" t="s">
        <v>341</v>
      </c>
      <c r="C5" s="238" t="s">
        <v>342</v>
      </c>
      <c r="D5" s="238" t="s">
        <v>343</v>
      </c>
      <c r="E5" s="242" t="s">
        <v>344</v>
      </c>
    </row>
    <row r="6" spans="1:5">
      <c r="A6" s="246" t="s">
        <v>345</v>
      </c>
      <c r="B6" s="247"/>
      <c r="C6" s="247"/>
      <c r="D6" s="247" t="s">
        <v>345</v>
      </c>
      <c r="E6" s="248"/>
    </row>
    <row r="7" spans="1:5">
      <c r="A7" s="249">
        <v>1</v>
      </c>
      <c r="B7" s="250">
        <v>2</v>
      </c>
      <c r="C7" s="250">
        <v>3</v>
      </c>
      <c r="D7" s="250">
        <v>4</v>
      </c>
      <c r="E7" s="251">
        <v>5</v>
      </c>
    </row>
    <row r="8" spans="1:5">
      <c r="A8" s="236" t="s">
        <v>346</v>
      </c>
      <c r="B8" s="234">
        <v>2</v>
      </c>
      <c r="C8" s="235">
        <v>0.91</v>
      </c>
      <c r="D8" s="235">
        <v>210</v>
      </c>
      <c r="E8" s="244">
        <v>0</v>
      </c>
    </row>
    <row r="9" spans="1:5">
      <c r="A9" s="236" t="s">
        <v>347</v>
      </c>
      <c r="B9" s="234">
        <v>0</v>
      </c>
      <c r="C9" s="235">
        <v>0</v>
      </c>
      <c r="D9" s="235">
        <v>0</v>
      </c>
      <c r="E9" s="244">
        <v>0</v>
      </c>
    </row>
    <row r="10" spans="1:5">
      <c r="A10" s="236" t="s">
        <v>348</v>
      </c>
      <c r="B10" s="234">
        <v>1</v>
      </c>
      <c r="C10" s="235">
        <v>0.46</v>
      </c>
      <c r="D10" s="235">
        <v>16000</v>
      </c>
      <c r="E10" s="244">
        <v>0.02</v>
      </c>
    </row>
    <row r="11" spans="1:5">
      <c r="A11" s="236" t="s">
        <v>349</v>
      </c>
      <c r="B11" s="234">
        <v>138</v>
      </c>
      <c r="C11" s="235">
        <v>63.01</v>
      </c>
      <c r="D11" s="235">
        <v>3312000</v>
      </c>
      <c r="E11" s="244">
        <v>3.21</v>
      </c>
    </row>
    <row r="12" spans="1:5">
      <c r="A12" s="236" t="s">
        <v>350</v>
      </c>
      <c r="B12" s="234">
        <v>0</v>
      </c>
      <c r="C12" s="235">
        <v>0</v>
      </c>
      <c r="D12" s="235">
        <v>0</v>
      </c>
      <c r="E12" s="244">
        <v>0</v>
      </c>
    </row>
    <row r="13" spans="1:5">
      <c r="A13" s="236" t="s">
        <v>351</v>
      </c>
      <c r="B13" s="234">
        <v>22</v>
      </c>
      <c r="C13" s="235">
        <v>10.050000000000001</v>
      </c>
      <c r="D13" s="235">
        <v>1056000</v>
      </c>
      <c r="E13" s="244">
        <v>1.02</v>
      </c>
    </row>
    <row r="14" spans="1:5">
      <c r="A14" s="236" t="s">
        <v>352</v>
      </c>
      <c r="B14" s="234">
        <v>13</v>
      </c>
      <c r="C14" s="235">
        <v>5.94</v>
      </c>
      <c r="D14" s="235">
        <v>1111990</v>
      </c>
      <c r="E14" s="244">
        <v>1.08</v>
      </c>
    </row>
    <row r="15" spans="1:5">
      <c r="A15" s="236" t="s">
        <v>353</v>
      </c>
      <c r="B15" s="234">
        <v>43</v>
      </c>
      <c r="C15" s="235">
        <v>19.63</v>
      </c>
      <c r="D15" s="235">
        <v>97703800</v>
      </c>
      <c r="E15" s="244">
        <v>94.67</v>
      </c>
    </row>
    <row r="16" spans="1:5" ht="13.5" thickBot="1">
      <c r="A16" s="239" t="s">
        <v>354</v>
      </c>
      <c r="B16" s="240">
        <v>219</v>
      </c>
      <c r="C16" s="241">
        <v>100</v>
      </c>
      <c r="D16" s="241">
        <v>103200000</v>
      </c>
      <c r="E16" s="245">
        <v>100</v>
      </c>
    </row>
    <row r="20" spans="1:5" ht="13.5" thickBot="1"/>
    <row r="21" spans="1:5">
      <c r="A21" s="252" t="s">
        <v>355</v>
      </c>
      <c r="B21" s="253"/>
      <c r="C21" s="253"/>
      <c r="D21" s="253"/>
      <c r="E21" s="254"/>
    </row>
    <row r="22" spans="1:5">
      <c r="A22" s="249" t="s">
        <v>356</v>
      </c>
      <c r="B22" s="250" t="s">
        <v>341</v>
      </c>
      <c r="C22" s="250" t="s">
        <v>342</v>
      </c>
      <c r="D22" s="250" t="s">
        <v>357</v>
      </c>
      <c r="E22" s="251" t="s">
        <v>358</v>
      </c>
    </row>
    <row r="23" spans="1:5">
      <c r="A23" s="246">
        <v>1</v>
      </c>
      <c r="B23" s="247">
        <v>2</v>
      </c>
      <c r="C23" s="247">
        <v>3</v>
      </c>
      <c r="D23" s="247">
        <v>4</v>
      </c>
      <c r="E23" s="248">
        <v>5</v>
      </c>
    </row>
    <row r="24" spans="1:5">
      <c r="A24" s="236" t="s">
        <v>359</v>
      </c>
      <c r="B24" s="234">
        <v>2</v>
      </c>
      <c r="C24" s="235">
        <v>0.91</v>
      </c>
      <c r="D24" s="235">
        <v>21</v>
      </c>
      <c r="E24" s="244">
        <v>0</v>
      </c>
    </row>
    <row r="25" spans="1:5">
      <c r="A25" s="236" t="s">
        <v>360</v>
      </c>
      <c r="B25" s="234">
        <v>0</v>
      </c>
      <c r="C25" s="235">
        <v>0</v>
      </c>
      <c r="D25" s="235">
        <v>0</v>
      </c>
      <c r="E25" s="244">
        <v>0</v>
      </c>
    </row>
    <row r="26" spans="1:5">
      <c r="A26" s="236" t="s">
        <v>361</v>
      </c>
      <c r="B26" s="234">
        <v>1</v>
      </c>
      <c r="C26" s="235">
        <v>0.46</v>
      </c>
      <c r="D26" s="235">
        <v>1600</v>
      </c>
      <c r="E26" s="244">
        <v>0.02</v>
      </c>
    </row>
    <row r="27" spans="1:5">
      <c r="A27" s="236" t="s">
        <v>362</v>
      </c>
      <c r="B27" s="234">
        <v>138</v>
      </c>
      <c r="C27" s="235">
        <v>63.01</v>
      </c>
      <c r="D27" s="235">
        <v>331200</v>
      </c>
      <c r="E27" s="244">
        <v>3.21</v>
      </c>
    </row>
    <row r="28" spans="1:5">
      <c r="A28" s="236" t="s">
        <v>363</v>
      </c>
      <c r="B28" s="234">
        <v>0</v>
      </c>
      <c r="C28" s="235">
        <v>0</v>
      </c>
      <c r="D28" s="235">
        <v>0</v>
      </c>
      <c r="E28" s="244">
        <v>0</v>
      </c>
    </row>
    <row r="29" spans="1:5">
      <c r="A29" s="236" t="s">
        <v>364</v>
      </c>
      <c r="B29" s="234">
        <v>22</v>
      </c>
      <c r="C29" s="235">
        <v>10.050000000000001</v>
      </c>
      <c r="D29" s="235">
        <v>105600</v>
      </c>
      <c r="E29" s="244">
        <v>1.02</v>
      </c>
    </row>
    <row r="30" spans="1:5">
      <c r="A30" s="236" t="s">
        <v>365</v>
      </c>
      <c r="B30" s="234">
        <v>13</v>
      </c>
      <c r="C30" s="235">
        <v>5.94</v>
      </c>
      <c r="D30" s="235">
        <v>111199</v>
      </c>
      <c r="E30" s="244">
        <v>1.08</v>
      </c>
    </row>
    <row r="31" spans="1:5">
      <c r="A31" s="236" t="s">
        <v>366</v>
      </c>
      <c r="B31" s="234">
        <v>43</v>
      </c>
      <c r="C31" s="235">
        <v>19.63</v>
      </c>
      <c r="D31" s="235">
        <v>9770380</v>
      </c>
      <c r="E31" s="244">
        <v>94.67</v>
      </c>
    </row>
    <row r="32" spans="1:5" ht="13.5" thickBot="1">
      <c r="A32" s="239" t="s">
        <v>354</v>
      </c>
      <c r="B32" s="240">
        <v>219</v>
      </c>
      <c r="C32" s="241">
        <v>100</v>
      </c>
      <c r="D32" s="241">
        <v>10320000</v>
      </c>
      <c r="E32" s="245">
        <v>100</v>
      </c>
    </row>
    <row r="36" spans="1:5" ht="13.5" thickBot="1"/>
    <row r="37" spans="1:5">
      <c r="A37" s="252" t="s">
        <v>367</v>
      </c>
      <c r="B37" s="253"/>
      <c r="C37" s="253"/>
      <c r="D37" s="253"/>
      <c r="E37" s="254"/>
    </row>
    <row r="38" spans="1:5">
      <c r="A38" s="249" t="s">
        <v>340</v>
      </c>
      <c r="B38" s="250" t="s">
        <v>341</v>
      </c>
      <c r="C38" s="250" t="s">
        <v>342</v>
      </c>
      <c r="D38" s="250" t="s">
        <v>343</v>
      </c>
      <c r="E38" s="251" t="s">
        <v>344</v>
      </c>
    </row>
    <row r="39" spans="1:5">
      <c r="A39" s="246" t="s">
        <v>345</v>
      </c>
      <c r="B39" s="247"/>
      <c r="C39" s="247"/>
      <c r="D39" s="247" t="s">
        <v>345</v>
      </c>
      <c r="E39" s="248"/>
    </row>
    <row r="40" spans="1:5">
      <c r="A40" s="236">
        <v>1</v>
      </c>
      <c r="B40" s="234">
        <v>2</v>
      </c>
      <c r="C40" s="234">
        <v>3</v>
      </c>
      <c r="D40" s="234">
        <v>4</v>
      </c>
      <c r="E40" s="243">
        <v>5</v>
      </c>
    </row>
    <row r="41" spans="1:5">
      <c r="A41" s="236" t="s">
        <v>346</v>
      </c>
      <c r="B41" s="234">
        <v>2</v>
      </c>
      <c r="C41" s="235">
        <v>0.89</v>
      </c>
      <c r="D41" s="235">
        <v>210</v>
      </c>
      <c r="E41" s="244">
        <v>0</v>
      </c>
    </row>
    <row r="42" spans="1:5">
      <c r="A42" s="236" t="s">
        <v>347</v>
      </c>
      <c r="B42" s="234">
        <v>0</v>
      </c>
      <c r="C42" s="235">
        <v>0</v>
      </c>
      <c r="D42" s="235">
        <v>0</v>
      </c>
      <c r="E42" s="244">
        <v>0</v>
      </c>
    </row>
    <row r="43" spans="1:5">
      <c r="A43" s="236" t="s">
        <v>348</v>
      </c>
      <c r="B43" s="234">
        <v>1</v>
      </c>
      <c r="C43" s="235">
        <v>0.44</v>
      </c>
      <c r="D43" s="235">
        <v>16000</v>
      </c>
      <c r="E43" s="244">
        <v>0.02</v>
      </c>
    </row>
    <row r="44" spans="1:5">
      <c r="A44" s="236" t="s">
        <v>349</v>
      </c>
      <c r="B44" s="234">
        <v>142</v>
      </c>
      <c r="C44" s="235">
        <v>63.11</v>
      </c>
      <c r="D44" s="235">
        <v>3408000</v>
      </c>
      <c r="E44" s="244">
        <v>3.3</v>
      </c>
    </row>
    <row r="45" spans="1:5">
      <c r="A45" s="236" t="s">
        <v>350</v>
      </c>
      <c r="B45" s="234">
        <v>0</v>
      </c>
      <c r="C45" s="235">
        <v>0</v>
      </c>
      <c r="D45" s="235">
        <v>0</v>
      </c>
      <c r="E45" s="244">
        <v>0</v>
      </c>
    </row>
    <row r="46" spans="1:5">
      <c r="A46" s="236" t="s">
        <v>351</v>
      </c>
      <c r="B46" s="234">
        <v>21</v>
      </c>
      <c r="C46" s="235">
        <v>9.33</v>
      </c>
      <c r="D46" s="235">
        <v>1008000</v>
      </c>
      <c r="E46" s="244">
        <v>0.98</v>
      </c>
    </row>
    <row r="47" spans="1:5">
      <c r="A47" s="236" t="s">
        <v>352</v>
      </c>
      <c r="B47" s="234">
        <v>13</v>
      </c>
      <c r="C47" s="235">
        <v>5.78</v>
      </c>
      <c r="D47" s="235">
        <v>1087990</v>
      </c>
      <c r="E47" s="244">
        <v>1.05</v>
      </c>
    </row>
    <row r="48" spans="1:5">
      <c r="A48" s="236" t="s">
        <v>353</v>
      </c>
      <c r="B48" s="234">
        <v>46</v>
      </c>
      <c r="C48" s="235">
        <v>20.440000000000001</v>
      </c>
      <c r="D48" s="235">
        <v>97679800</v>
      </c>
      <c r="E48" s="244">
        <v>94.65</v>
      </c>
    </row>
    <row r="49" spans="1:5" ht="13.5" thickBot="1">
      <c r="A49" s="239" t="s">
        <v>354</v>
      </c>
      <c r="B49" s="240">
        <v>225</v>
      </c>
      <c r="C49" s="241">
        <v>100</v>
      </c>
      <c r="D49" s="241">
        <v>103200000</v>
      </c>
      <c r="E49" s="245">
        <v>100</v>
      </c>
    </row>
    <row r="53" spans="1:5" ht="13.5" thickBot="1"/>
    <row r="54" spans="1:5">
      <c r="A54" s="252" t="s">
        <v>368</v>
      </c>
      <c r="B54" s="253"/>
      <c r="C54" s="253"/>
      <c r="D54" s="253"/>
      <c r="E54" s="254"/>
    </row>
    <row r="55" spans="1:5">
      <c r="A55" s="249" t="s">
        <v>356</v>
      </c>
      <c r="B55" s="250" t="s">
        <v>341</v>
      </c>
      <c r="C55" s="250" t="s">
        <v>342</v>
      </c>
      <c r="D55" s="250" t="s">
        <v>369</v>
      </c>
      <c r="E55" s="251" t="s">
        <v>370</v>
      </c>
    </row>
    <row r="56" spans="1:5">
      <c r="A56" s="246">
        <v>1</v>
      </c>
      <c r="B56" s="247">
        <v>2</v>
      </c>
      <c r="C56" s="247">
        <v>3</v>
      </c>
      <c r="D56" s="247">
        <v>4</v>
      </c>
      <c r="E56" s="248">
        <v>5</v>
      </c>
    </row>
    <row r="57" spans="1:5">
      <c r="A57" s="236" t="s">
        <v>359</v>
      </c>
      <c r="B57" s="234">
        <v>2</v>
      </c>
      <c r="C57" s="235">
        <v>0.89</v>
      </c>
      <c r="D57" s="235">
        <v>21</v>
      </c>
      <c r="E57" s="244">
        <v>0</v>
      </c>
    </row>
    <row r="58" spans="1:5">
      <c r="A58" s="236" t="s">
        <v>360</v>
      </c>
      <c r="B58" s="234">
        <v>0</v>
      </c>
      <c r="C58" s="235">
        <v>0</v>
      </c>
      <c r="D58" s="235">
        <v>0</v>
      </c>
      <c r="E58" s="244">
        <v>0</v>
      </c>
    </row>
    <row r="59" spans="1:5">
      <c r="A59" s="236" t="s">
        <v>361</v>
      </c>
      <c r="B59" s="234">
        <v>1</v>
      </c>
      <c r="C59" s="235">
        <v>0.44</v>
      </c>
      <c r="D59" s="235">
        <v>1600</v>
      </c>
      <c r="E59" s="244">
        <v>0.02</v>
      </c>
    </row>
    <row r="60" spans="1:5">
      <c r="A60" s="236" t="s">
        <v>362</v>
      </c>
      <c r="B60" s="234">
        <v>142</v>
      </c>
      <c r="C60" s="235">
        <v>63.11</v>
      </c>
      <c r="D60" s="235">
        <v>340800</v>
      </c>
      <c r="E60" s="244">
        <v>3.3</v>
      </c>
    </row>
    <row r="61" spans="1:5">
      <c r="A61" s="236" t="s">
        <v>363</v>
      </c>
      <c r="B61" s="234">
        <v>0</v>
      </c>
      <c r="C61" s="235">
        <v>0</v>
      </c>
      <c r="D61" s="235">
        <v>0</v>
      </c>
      <c r="E61" s="244">
        <v>0</v>
      </c>
    </row>
    <row r="62" spans="1:5">
      <c r="A62" s="236" t="s">
        <v>364</v>
      </c>
      <c r="B62" s="234">
        <v>21</v>
      </c>
      <c r="C62" s="235">
        <v>9.33</v>
      </c>
      <c r="D62" s="235">
        <v>100800</v>
      </c>
      <c r="E62" s="244">
        <v>0.98</v>
      </c>
    </row>
    <row r="63" spans="1:5">
      <c r="A63" s="236" t="s">
        <v>365</v>
      </c>
      <c r="B63" s="234">
        <v>13</v>
      </c>
      <c r="C63" s="235">
        <v>5.78</v>
      </c>
      <c r="D63" s="235">
        <v>108799</v>
      </c>
      <c r="E63" s="244">
        <v>1.05</v>
      </c>
    </row>
    <row r="64" spans="1:5">
      <c r="A64" s="236" t="s">
        <v>366</v>
      </c>
      <c r="B64" s="234">
        <v>46</v>
      </c>
      <c r="C64" s="235">
        <v>20.440000000000001</v>
      </c>
      <c r="D64" s="235">
        <v>9767980</v>
      </c>
      <c r="E64" s="244">
        <v>94.65</v>
      </c>
    </row>
    <row r="65" spans="1:5" ht="13.5" thickBot="1">
      <c r="A65" s="239" t="s">
        <v>354</v>
      </c>
      <c r="B65" s="240">
        <v>225</v>
      </c>
      <c r="C65" s="241">
        <v>100</v>
      </c>
      <c r="D65" s="241">
        <v>10320000</v>
      </c>
      <c r="E65" s="245">
        <v>100</v>
      </c>
    </row>
  </sheetData>
  <mergeCells count="6">
    <mergeCell ref="A1:E2"/>
    <mergeCell ref="A3:E3"/>
    <mergeCell ref="A4:E4"/>
    <mergeCell ref="A21:E21"/>
    <mergeCell ref="A37:E37"/>
    <mergeCell ref="A54:E5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19"/>
  <sheetViews>
    <sheetView workbookViewId="0">
      <selection activeCell="G21" sqref="G21"/>
    </sheetView>
  </sheetViews>
  <sheetFormatPr defaultRowHeight="12.75"/>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c r="A1" s="114" t="s">
        <v>104</v>
      </c>
      <c r="B1" s="114"/>
      <c r="C1" s="114"/>
      <c r="D1" s="114"/>
      <c r="E1" s="114"/>
      <c r="F1" s="114"/>
      <c r="G1" s="114"/>
      <c r="H1" s="114"/>
      <c r="I1" s="114"/>
      <c r="J1" s="114"/>
      <c r="K1" s="114"/>
    </row>
    <row r="2" spans="1:11" ht="51" customHeight="1" thickTop="1">
      <c r="A2" s="115" t="s">
        <v>105</v>
      </c>
      <c r="B2" s="117" t="s">
        <v>106</v>
      </c>
      <c r="C2" s="117"/>
      <c r="D2" s="117"/>
      <c r="E2" s="117" t="s">
        <v>107</v>
      </c>
      <c r="F2" s="117"/>
      <c r="G2" s="117"/>
      <c r="H2" s="118" t="s">
        <v>108</v>
      </c>
      <c r="I2" s="118"/>
      <c r="J2" s="118"/>
      <c r="K2" s="30" t="s">
        <v>109</v>
      </c>
    </row>
    <row r="3" spans="1:11">
      <c r="A3" s="116"/>
      <c r="B3" s="119" t="s">
        <v>110</v>
      </c>
      <c r="C3" s="119"/>
      <c r="D3" s="119"/>
      <c r="E3" s="119" t="s">
        <v>111</v>
      </c>
      <c r="F3" s="119"/>
      <c r="G3" s="119"/>
      <c r="H3" s="119" t="s">
        <v>112</v>
      </c>
      <c r="I3" s="119"/>
      <c r="J3" s="119"/>
      <c r="K3" s="31" t="s">
        <v>113</v>
      </c>
    </row>
    <row r="4" spans="1:11" ht="25.5">
      <c r="A4" s="116"/>
      <c r="B4" s="32" t="s">
        <v>114</v>
      </c>
      <c r="C4" s="33" t="s">
        <v>115</v>
      </c>
      <c r="D4" s="32" t="s">
        <v>116</v>
      </c>
      <c r="E4" s="32" t="s">
        <v>114</v>
      </c>
      <c r="F4" s="33" t="s">
        <v>115</v>
      </c>
      <c r="G4" s="32" t="s">
        <v>116</v>
      </c>
      <c r="H4" s="120" t="s">
        <v>117</v>
      </c>
      <c r="I4" s="120"/>
      <c r="J4" s="120"/>
      <c r="K4" s="34"/>
    </row>
    <row r="5" spans="1:11">
      <c r="A5" s="35"/>
      <c r="B5" s="36"/>
      <c r="C5" s="36"/>
      <c r="D5" s="36"/>
      <c r="E5" s="36"/>
      <c r="F5" s="36"/>
      <c r="G5" s="36"/>
      <c r="H5" s="37" t="s">
        <v>118</v>
      </c>
      <c r="I5" s="36"/>
      <c r="J5" s="36" t="s">
        <v>119</v>
      </c>
      <c r="K5" s="34"/>
    </row>
    <row r="6" spans="1:11">
      <c r="A6" s="35"/>
      <c r="B6" s="36"/>
      <c r="C6" s="36"/>
      <c r="D6" s="36"/>
      <c r="E6" s="36"/>
      <c r="F6" s="36"/>
      <c r="G6" s="36"/>
      <c r="H6" s="37" t="s">
        <v>120</v>
      </c>
      <c r="I6" s="36"/>
      <c r="J6" s="36" t="s">
        <v>119</v>
      </c>
      <c r="K6" s="34"/>
    </row>
    <row r="7" spans="1:11" ht="45" customHeight="1">
      <c r="A7" s="35"/>
      <c r="B7" s="36"/>
      <c r="C7" s="36"/>
      <c r="D7" s="36"/>
      <c r="E7" s="36"/>
      <c r="F7" s="36"/>
      <c r="G7" s="36"/>
      <c r="H7" s="38" t="s">
        <v>121</v>
      </c>
      <c r="I7" s="36"/>
      <c r="J7" s="36" t="s">
        <v>119</v>
      </c>
      <c r="K7" s="34"/>
    </row>
    <row r="8" spans="1:11">
      <c r="A8" s="35"/>
      <c r="B8" s="36"/>
      <c r="C8" s="36"/>
      <c r="D8" s="36"/>
      <c r="E8" s="36"/>
      <c r="F8" s="36"/>
      <c r="G8" s="36"/>
      <c r="H8" s="37" t="s">
        <v>122</v>
      </c>
      <c r="I8" s="36"/>
      <c r="J8" s="36"/>
      <c r="K8" s="34"/>
    </row>
    <row r="9" spans="1:11" ht="25.5">
      <c r="A9" s="35"/>
      <c r="B9" s="36"/>
      <c r="C9" s="36"/>
      <c r="D9" s="36"/>
      <c r="E9" s="36"/>
      <c r="F9" s="36"/>
      <c r="G9" s="36"/>
      <c r="H9" s="38" t="s">
        <v>123</v>
      </c>
      <c r="I9" s="36"/>
      <c r="J9" s="36"/>
      <c r="K9" s="34"/>
    </row>
    <row r="10" spans="1:11">
      <c r="A10" s="35"/>
      <c r="B10" s="36"/>
      <c r="C10" s="36"/>
      <c r="D10" s="36"/>
      <c r="E10" s="36"/>
      <c r="F10" s="36"/>
      <c r="G10" s="36"/>
      <c r="H10" s="36"/>
      <c r="I10" s="36"/>
      <c r="J10" s="36"/>
      <c r="K10" s="34"/>
    </row>
    <row r="11" spans="1:11">
      <c r="A11" s="35"/>
      <c r="B11" s="36"/>
      <c r="C11" s="36"/>
      <c r="D11" s="36"/>
      <c r="E11" s="36"/>
      <c r="F11" s="36"/>
      <c r="G11" s="36"/>
      <c r="H11" s="36"/>
      <c r="I11" s="36"/>
      <c r="J11" s="36"/>
      <c r="K11" s="34"/>
    </row>
    <row r="12" spans="1:11">
      <c r="A12" s="35"/>
      <c r="B12" s="36"/>
      <c r="C12" s="36"/>
      <c r="D12" s="36"/>
      <c r="E12" s="36"/>
      <c r="F12" s="36"/>
      <c r="G12" s="36"/>
      <c r="H12" s="36"/>
      <c r="I12" s="36"/>
      <c r="J12" s="36"/>
      <c r="K12" s="34"/>
    </row>
    <row r="13" spans="1:11">
      <c r="A13" s="35"/>
      <c r="B13" s="36"/>
      <c r="C13" s="36"/>
      <c r="D13" s="36"/>
      <c r="E13" s="36"/>
      <c r="F13" s="36"/>
      <c r="G13" s="36"/>
      <c r="H13" s="36"/>
      <c r="I13" s="36"/>
      <c r="J13" s="36"/>
      <c r="K13" s="34"/>
    </row>
    <row r="14" spans="1:11">
      <c r="A14" s="35"/>
      <c r="B14" s="36"/>
      <c r="C14" s="36"/>
      <c r="D14" s="36"/>
      <c r="E14" s="36"/>
      <c r="F14" s="36"/>
      <c r="G14" s="36"/>
      <c r="H14" s="36"/>
      <c r="I14" s="36"/>
      <c r="J14" s="36"/>
      <c r="K14" s="34"/>
    </row>
    <row r="15" spans="1:11">
      <c r="A15" s="35"/>
      <c r="B15" s="36"/>
      <c r="C15" s="36"/>
      <c r="D15" s="36"/>
      <c r="E15" s="36"/>
      <c r="F15" s="36"/>
      <c r="G15" s="36"/>
      <c r="H15" s="36"/>
      <c r="I15" s="36"/>
      <c r="J15" s="36"/>
      <c r="K15" s="34"/>
    </row>
    <row r="16" spans="1:11" ht="13.5" thickBot="1">
      <c r="A16" s="39"/>
      <c r="B16" s="40"/>
      <c r="C16" s="40"/>
      <c r="D16" s="40"/>
      <c r="E16" s="40"/>
      <c r="F16" s="40"/>
      <c r="G16" s="40"/>
      <c r="H16" s="40"/>
      <c r="I16" s="40"/>
      <c r="J16" s="40"/>
      <c r="K16" s="41"/>
    </row>
    <row r="17" spans="1:11" ht="30.75" customHeight="1" thickTop="1">
      <c r="A17" s="112" t="s">
        <v>124</v>
      </c>
      <c r="B17" s="112"/>
      <c r="C17" s="112"/>
      <c r="D17" s="112"/>
      <c r="E17" s="112"/>
      <c r="F17" s="112"/>
      <c r="G17" s="112"/>
      <c r="H17" s="112"/>
      <c r="I17" s="112"/>
      <c r="J17" s="112"/>
      <c r="K17" s="112"/>
    </row>
    <row r="18" spans="1:11" ht="15">
      <c r="A18" s="113" t="s">
        <v>125</v>
      </c>
      <c r="B18" s="113"/>
      <c r="C18" s="113"/>
      <c r="D18" s="113"/>
      <c r="E18" s="113"/>
      <c r="F18" s="113"/>
      <c r="G18" s="113"/>
      <c r="H18" s="113"/>
      <c r="I18" s="113"/>
      <c r="J18" s="113"/>
      <c r="K18" s="113"/>
    </row>
    <row r="19" spans="1:11">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Table I</vt:lpstr>
      <vt:lpstr>Table II</vt:lpstr>
      <vt:lpstr>Table III</vt:lpstr>
      <vt:lpstr>Table IV</vt:lpstr>
      <vt:lpstr>Bodies_Corporate</vt:lpstr>
      <vt:lpstr>HUF</vt:lpstr>
      <vt:lpstr>Clearing_Members</vt:lpstr>
      <vt:lpstr>Public</vt:lpstr>
      <vt:lpstr>Firms</vt:lpstr>
      <vt:lpstr>Distribution of Holding</vt:lpstr>
      <vt:lpstr>Table 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MANOJ</cp:lastModifiedBy>
  <dcterms:created xsi:type="dcterms:W3CDTF">2016-01-05T09:38:22Z</dcterms:created>
  <dcterms:modified xsi:type="dcterms:W3CDTF">2021-10-07T08:28:12Z</dcterms:modified>
</cp:coreProperties>
</file>